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1759CDFF-63F0-4C25-9E34-39A8E6D8A742}" xr6:coauthVersionLast="45" xr6:coauthVersionMax="45" xr10:uidLastSave="{00000000-0000-0000-0000-000000000000}"/>
  <bookViews>
    <workbookView xWindow="-98" yWindow="-98" windowWidth="20715" windowHeight="13276" xr2:uid="{562E7C1A-CA63-4C55-B0A3-8CE88970F932}"/>
  </bookViews>
  <sheets>
    <sheet name="Data Entry" sheetId="1" r:id="rId1"/>
    <sheet name="Referen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56" i="1" l="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1" i="1"/>
  <c r="E23" i="1" l="1"/>
  <c r="G23" i="1"/>
  <c r="O23" i="1" s="1"/>
  <c r="N23" i="1"/>
  <c r="E24" i="1"/>
  <c r="G24" i="1"/>
  <c r="O24" i="1" s="1"/>
  <c r="N24" i="1"/>
  <c r="E25" i="1"/>
  <c r="G25" i="1"/>
  <c r="O25" i="1" s="1"/>
  <c r="N25" i="1"/>
  <c r="E26" i="1"/>
  <c r="G26" i="1"/>
  <c r="O26" i="1" s="1"/>
  <c r="N26" i="1"/>
  <c r="E27" i="1"/>
  <c r="G27" i="1"/>
  <c r="O27" i="1" s="1"/>
  <c r="N27" i="1"/>
  <c r="E28" i="1"/>
  <c r="G28" i="1"/>
  <c r="O28" i="1" s="1"/>
  <c r="N28" i="1"/>
  <c r="E29" i="1"/>
  <c r="G29" i="1"/>
  <c r="O29" i="1" s="1"/>
  <c r="N29" i="1"/>
  <c r="E30" i="1"/>
  <c r="G30" i="1"/>
  <c r="O30" i="1" s="1"/>
  <c r="N30" i="1"/>
  <c r="E31" i="1"/>
  <c r="G31" i="1"/>
  <c r="O31" i="1" s="1"/>
  <c r="N31" i="1"/>
  <c r="E32" i="1"/>
  <c r="G32" i="1"/>
  <c r="O32" i="1" s="1"/>
  <c r="N32" i="1"/>
  <c r="E33" i="1"/>
  <c r="G33" i="1"/>
  <c r="O33" i="1" s="1"/>
  <c r="N33" i="1"/>
  <c r="E34" i="1"/>
  <c r="G34" i="1"/>
  <c r="O34" i="1" s="1"/>
  <c r="N34" i="1"/>
  <c r="E35" i="1"/>
  <c r="G35" i="1"/>
  <c r="O35" i="1" s="1"/>
  <c r="N35" i="1"/>
  <c r="E36" i="1"/>
  <c r="G36" i="1"/>
  <c r="O36" i="1" s="1"/>
  <c r="N36" i="1"/>
  <c r="E37" i="1"/>
  <c r="G37" i="1"/>
  <c r="O37" i="1" s="1"/>
  <c r="N37" i="1"/>
  <c r="E38" i="1"/>
  <c r="G38" i="1"/>
  <c r="O38" i="1" s="1"/>
  <c r="N38" i="1"/>
  <c r="E39" i="1"/>
  <c r="G39" i="1"/>
  <c r="O39" i="1" s="1"/>
  <c r="N39" i="1"/>
  <c r="E40" i="1"/>
  <c r="G40" i="1"/>
  <c r="O40" i="1" s="1"/>
  <c r="N40" i="1"/>
  <c r="E41" i="1"/>
  <c r="G41" i="1"/>
  <c r="O41" i="1" s="1"/>
  <c r="N41" i="1"/>
  <c r="E42" i="1"/>
  <c r="G42" i="1"/>
  <c r="O42" i="1" s="1"/>
  <c r="N42" i="1"/>
  <c r="E43" i="1"/>
  <c r="G43" i="1"/>
  <c r="O43" i="1" s="1"/>
  <c r="N43" i="1"/>
  <c r="E44" i="1"/>
  <c r="G44" i="1"/>
  <c r="O44" i="1" s="1"/>
  <c r="N44" i="1"/>
  <c r="E45" i="1"/>
  <c r="G45" i="1"/>
  <c r="O45" i="1" s="1"/>
  <c r="N45" i="1"/>
  <c r="E46" i="1"/>
  <c r="G46" i="1"/>
  <c r="O46" i="1" s="1"/>
  <c r="N46" i="1"/>
  <c r="E47" i="1"/>
  <c r="G47" i="1"/>
  <c r="O47" i="1" s="1"/>
  <c r="N47" i="1"/>
  <c r="E48" i="1"/>
  <c r="G48" i="1"/>
  <c r="O48" i="1" s="1"/>
  <c r="N48" i="1"/>
  <c r="E49" i="1"/>
  <c r="G49" i="1"/>
  <c r="O49" i="1" s="1"/>
  <c r="N49" i="1"/>
  <c r="E50" i="1"/>
  <c r="G50" i="1"/>
  <c r="O50" i="1" s="1"/>
  <c r="N50" i="1"/>
  <c r="E51" i="1"/>
  <c r="G51" i="1"/>
  <c r="O51" i="1" s="1"/>
  <c r="N51" i="1"/>
  <c r="E52" i="1"/>
  <c r="G52" i="1"/>
  <c r="O52" i="1" s="1"/>
  <c r="N52" i="1"/>
  <c r="E53" i="1"/>
  <c r="G53" i="1"/>
  <c r="O53" i="1" s="1"/>
  <c r="N53" i="1"/>
  <c r="E54" i="1"/>
  <c r="G54" i="1"/>
  <c r="O54" i="1" s="1"/>
  <c r="N54" i="1"/>
  <c r="E55" i="1"/>
  <c r="G55" i="1"/>
  <c r="O55" i="1" s="1"/>
  <c r="N55" i="1"/>
  <c r="E56" i="1"/>
  <c r="G56" i="1"/>
  <c r="O56" i="1" s="1"/>
  <c r="N56" i="1"/>
  <c r="E57" i="1"/>
  <c r="G57" i="1"/>
  <c r="O57" i="1" s="1"/>
  <c r="N57" i="1"/>
  <c r="E58" i="1"/>
  <c r="G58" i="1"/>
  <c r="O58" i="1" s="1"/>
  <c r="N58" i="1"/>
  <c r="E59" i="1"/>
  <c r="G59" i="1"/>
  <c r="O59" i="1" s="1"/>
  <c r="N59" i="1"/>
  <c r="E60" i="1"/>
  <c r="G60" i="1"/>
  <c r="O60" i="1" s="1"/>
  <c r="N60" i="1"/>
  <c r="E61" i="1"/>
  <c r="G61" i="1"/>
  <c r="O61" i="1" s="1"/>
  <c r="N61" i="1"/>
  <c r="E62" i="1"/>
  <c r="G62" i="1"/>
  <c r="O62" i="1" s="1"/>
  <c r="N62" i="1"/>
  <c r="E63" i="1"/>
  <c r="G63" i="1"/>
  <c r="O63" i="1" s="1"/>
  <c r="N63" i="1"/>
  <c r="E64" i="1"/>
  <c r="G64" i="1"/>
  <c r="O64" i="1" s="1"/>
  <c r="N64" i="1"/>
  <c r="E65" i="1"/>
  <c r="G65" i="1"/>
  <c r="O65" i="1" s="1"/>
  <c r="N65" i="1"/>
  <c r="E66" i="1"/>
  <c r="G66" i="1"/>
  <c r="O66" i="1" s="1"/>
  <c r="N66" i="1"/>
  <c r="E67" i="1"/>
  <c r="G67" i="1"/>
  <c r="O67" i="1" s="1"/>
  <c r="N67" i="1"/>
  <c r="E68" i="1"/>
  <c r="G68" i="1"/>
  <c r="O68" i="1" s="1"/>
  <c r="N68" i="1"/>
  <c r="E69" i="1"/>
  <c r="G69" i="1"/>
  <c r="O69" i="1" s="1"/>
  <c r="N69" i="1"/>
  <c r="E70" i="1"/>
  <c r="G70" i="1"/>
  <c r="O70" i="1" s="1"/>
  <c r="N70" i="1"/>
  <c r="E71" i="1"/>
  <c r="G71" i="1"/>
  <c r="O71" i="1" s="1"/>
  <c r="N71" i="1"/>
  <c r="E72" i="1"/>
  <c r="G72" i="1"/>
  <c r="O72" i="1" s="1"/>
  <c r="N72" i="1"/>
  <c r="E73" i="1"/>
  <c r="G73" i="1"/>
  <c r="O73" i="1" s="1"/>
  <c r="N73" i="1"/>
  <c r="E74" i="1"/>
  <c r="G74" i="1"/>
  <c r="O74" i="1" s="1"/>
  <c r="N74" i="1"/>
  <c r="E75" i="1"/>
  <c r="G75" i="1"/>
  <c r="O75" i="1" s="1"/>
  <c r="N75" i="1"/>
  <c r="E76" i="1"/>
  <c r="G76" i="1"/>
  <c r="O76" i="1" s="1"/>
  <c r="N76" i="1"/>
  <c r="E77" i="1"/>
  <c r="G77" i="1"/>
  <c r="O77" i="1" s="1"/>
  <c r="N77" i="1"/>
  <c r="E78" i="1"/>
  <c r="G78" i="1"/>
  <c r="O78" i="1" s="1"/>
  <c r="N78" i="1"/>
  <c r="E79" i="1"/>
  <c r="G79" i="1"/>
  <c r="O79" i="1" s="1"/>
  <c r="N79" i="1"/>
  <c r="E80" i="1"/>
  <c r="G80" i="1"/>
  <c r="O80" i="1" s="1"/>
  <c r="N80" i="1"/>
  <c r="E81" i="1"/>
  <c r="G81" i="1"/>
  <c r="O81" i="1" s="1"/>
  <c r="N81" i="1"/>
  <c r="E82" i="1"/>
  <c r="G82" i="1"/>
  <c r="O82" i="1" s="1"/>
  <c r="N82" i="1"/>
  <c r="E83" i="1"/>
  <c r="G83" i="1"/>
  <c r="O83" i="1" s="1"/>
  <c r="N83" i="1"/>
  <c r="E84" i="1"/>
  <c r="G84" i="1"/>
  <c r="O84" i="1" s="1"/>
  <c r="N84" i="1"/>
  <c r="E85" i="1"/>
  <c r="G85" i="1"/>
  <c r="O85" i="1" s="1"/>
  <c r="N85" i="1"/>
  <c r="E86" i="1"/>
  <c r="G86" i="1"/>
  <c r="O86" i="1" s="1"/>
  <c r="N86" i="1"/>
  <c r="E87" i="1"/>
  <c r="G87" i="1"/>
  <c r="O87" i="1" s="1"/>
  <c r="N87" i="1"/>
  <c r="E88" i="1"/>
  <c r="G88" i="1"/>
  <c r="O88" i="1" s="1"/>
  <c r="N88" i="1"/>
  <c r="E89" i="1"/>
  <c r="G89" i="1"/>
  <c r="O89" i="1" s="1"/>
  <c r="N89" i="1"/>
  <c r="E90" i="1"/>
  <c r="G90" i="1"/>
  <c r="O90" i="1" s="1"/>
  <c r="N90" i="1"/>
  <c r="E91" i="1"/>
  <c r="G91" i="1"/>
  <c r="O91" i="1" s="1"/>
  <c r="N91" i="1"/>
  <c r="E92" i="1"/>
  <c r="G92" i="1"/>
  <c r="O92" i="1" s="1"/>
  <c r="N92" i="1"/>
  <c r="E93" i="1"/>
  <c r="G93" i="1"/>
  <c r="O93" i="1" s="1"/>
  <c r="N93" i="1"/>
  <c r="E94" i="1"/>
  <c r="G94" i="1"/>
  <c r="O94" i="1" s="1"/>
  <c r="N94" i="1"/>
  <c r="E95" i="1"/>
  <c r="G95" i="1"/>
  <c r="O95" i="1" s="1"/>
  <c r="N95" i="1"/>
  <c r="E96" i="1"/>
  <c r="G96" i="1"/>
  <c r="O96" i="1" s="1"/>
  <c r="N96" i="1"/>
  <c r="E97" i="1"/>
  <c r="G97" i="1"/>
  <c r="O97" i="1" s="1"/>
  <c r="N97" i="1"/>
  <c r="E98" i="1"/>
  <c r="G98" i="1"/>
  <c r="O98" i="1" s="1"/>
  <c r="N98" i="1"/>
  <c r="E99" i="1"/>
  <c r="G99" i="1"/>
  <c r="O99" i="1" s="1"/>
  <c r="N99" i="1"/>
  <c r="E100" i="1"/>
  <c r="G100" i="1"/>
  <c r="O100" i="1" s="1"/>
  <c r="N100" i="1"/>
  <c r="E101" i="1"/>
  <c r="G101" i="1"/>
  <c r="O101" i="1" s="1"/>
  <c r="N101" i="1"/>
  <c r="E102" i="1"/>
  <c r="G102" i="1"/>
  <c r="O102" i="1" s="1"/>
  <c r="N102" i="1"/>
  <c r="E103" i="1"/>
  <c r="G103" i="1"/>
  <c r="O103" i="1" s="1"/>
  <c r="N103" i="1"/>
  <c r="E104" i="1"/>
  <c r="G104" i="1"/>
  <c r="O104" i="1" s="1"/>
  <c r="N104" i="1"/>
  <c r="E105" i="1"/>
  <c r="G105" i="1"/>
  <c r="O105" i="1" s="1"/>
  <c r="N105" i="1"/>
  <c r="E106" i="1"/>
  <c r="G106" i="1"/>
  <c r="O106" i="1" s="1"/>
  <c r="N106" i="1"/>
  <c r="E107" i="1"/>
  <c r="G107" i="1"/>
  <c r="O107" i="1" s="1"/>
  <c r="N107" i="1"/>
  <c r="E108" i="1"/>
  <c r="G108" i="1"/>
  <c r="O108" i="1" s="1"/>
  <c r="N108" i="1"/>
  <c r="E109" i="1"/>
  <c r="G109" i="1"/>
  <c r="O109" i="1" s="1"/>
  <c r="N109" i="1"/>
  <c r="E110" i="1"/>
  <c r="G110" i="1"/>
  <c r="O110" i="1" s="1"/>
  <c r="N110" i="1"/>
  <c r="E111" i="1"/>
  <c r="G111" i="1"/>
  <c r="O111" i="1" s="1"/>
  <c r="N111" i="1"/>
  <c r="E112" i="1"/>
  <c r="G112" i="1"/>
  <c r="O112" i="1" s="1"/>
  <c r="N112" i="1"/>
  <c r="E113" i="1"/>
  <c r="G113" i="1"/>
  <c r="O113" i="1" s="1"/>
  <c r="N113" i="1"/>
  <c r="E114" i="1"/>
  <c r="G114" i="1"/>
  <c r="O114" i="1" s="1"/>
  <c r="N114" i="1"/>
  <c r="E115" i="1"/>
  <c r="G115" i="1"/>
  <c r="O115" i="1" s="1"/>
  <c r="N115" i="1"/>
  <c r="E116" i="1"/>
  <c r="G116" i="1"/>
  <c r="O116" i="1" s="1"/>
  <c r="N116" i="1"/>
  <c r="E117" i="1"/>
  <c r="G117" i="1"/>
  <c r="O117" i="1" s="1"/>
  <c r="N117" i="1"/>
  <c r="E118" i="1"/>
  <c r="G118" i="1"/>
  <c r="O118" i="1" s="1"/>
  <c r="N118" i="1"/>
  <c r="E119" i="1"/>
  <c r="G119" i="1"/>
  <c r="O119" i="1" s="1"/>
  <c r="N119" i="1"/>
  <c r="E120" i="1"/>
  <c r="G120" i="1"/>
  <c r="O120" i="1" s="1"/>
  <c r="N120" i="1"/>
  <c r="E121" i="1"/>
  <c r="G121" i="1"/>
  <c r="O121" i="1" s="1"/>
  <c r="N121" i="1"/>
  <c r="E122" i="1"/>
  <c r="G122" i="1"/>
  <c r="O122" i="1" s="1"/>
  <c r="N122" i="1"/>
  <c r="E123" i="1"/>
  <c r="G123" i="1"/>
  <c r="O123" i="1" s="1"/>
  <c r="N123" i="1"/>
  <c r="E124" i="1"/>
  <c r="G124" i="1"/>
  <c r="O124" i="1" s="1"/>
  <c r="N124" i="1"/>
  <c r="E125" i="1"/>
  <c r="G125" i="1"/>
  <c r="O125" i="1" s="1"/>
  <c r="N125" i="1"/>
  <c r="E126" i="1"/>
  <c r="G126" i="1"/>
  <c r="O126" i="1" s="1"/>
  <c r="N126" i="1"/>
  <c r="E127" i="1"/>
  <c r="G127" i="1"/>
  <c r="O127" i="1" s="1"/>
  <c r="N127" i="1"/>
  <c r="E128" i="1"/>
  <c r="G128" i="1"/>
  <c r="O128" i="1" s="1"/>
  <c r="N128" i="1"/>
  <c r="E129" i="1"/>
  <c r="G129" i="1"/>
  <c r="O129" i="1" s="1"/>
  <c r="N129" i="1"/>
  <c r="E130" i="1"/>
  <c r="G130" i="1"/>
  <c r="O130" i="1" s="1"/>
  <c r="N130" i="1"/>
  <c r="E131" i="1"/>
  <c r="G131" i="1"/>
  <c r="O131" i="1" s="1"/>
  <c r="N131" i="1"/>
  <c r="E132" i="1"/>
  <c r="G132" i="1"/>
  <c r="O132" i="1" s="1"/>
  <c r="N132" i="1"/>
  <c r="E133" i="1"/>
  <c r="G133" i="1"/>
  <c r="O133" i="1" s="1"/>
  <c r="N133" i="1"/>
  <c r="E134" i="1"/>
  <c r="G134" i="1"/>
  <c r="O134" i="1" s="1"/>
  <c r="N134" i="1"/>
  <c r="E135" i="1"/>
  <c r="G135" i="1"/>
  <c r="O135" i="1" s="1"/>
  <c r="N135" i="1"/>
  <c r="E136" i="1"/>
  <c r="G136" i="1"/>
  <c r="O136" i="1" s="1"/>
  <c r="N136" i="1"/>
  <c r="E137" i="1"/>
  <c r="G137" i="1"/>
  <c r="O137" i="1" s="1"/>
  <c r="N137" i="1"/>
  <c r="E138" i="1"/>
  <c r="G138" i="1"/>
  <c r="O138" i="1" s="1"/>
  <c r="N138" i="1"/>
  <c r="E139" i="1"/>
  <c r="G139" i="1"/>
  <c r="O139" i="1" s="1"/>
  <c r="N139" i="1"/>
  <c r="E140" i="1"/>
  <c r="G140" i="1"/>
  <c r="O140" i="1" s="1"/>
  <c r="N140" i="1"/>
  <c r="E141" i="1"/>
  <c r="G141" i="1"/>
  <c r="O141" i="1" s="1"/>
  <c r="N141" i="1"/>
  <c r="E142" i="1"/>
  <c r="G142" i="1"/>
  <c r="O142" i="1" s="1"/>
  <c r="N142" i="1"/>
  <c r="E143" i="1"/>
  <c r="G143" i="1"/>
  <c r="O143" i="1" s="1"/>
  <c r="N143" i="1"/>
  <c r="E144" i="1"/>
  <c r="G144" i="1"/>
  <c r="O144" i="1" s="1"/>
  <c r="N144" i="1"/>
  <c r="E145" i="1"/>
  <c r="G145" i="1"/>
  <c r="O145" i="1" s="1"/>
  <c r="N145" i="1"/>
  <c r="E146" i="1"/>
  <c r="G146" i="1"/>
  <c r="O146" i="1" s="1"/>
  <c r="N146" i="1"/>
  <c r="E147" i="1"/>
  <c r="G147" i="1"/>
  <c r="O147" i="1" s="1"/>
  <c r="N147" i="1"/>
  <c r="E148" i="1"/>
  <c r="G148" i="1"/>
  <c r="O148" i="1" s="1"/>
  <c r="N148" i="1"/>
  <c r="E149" i="1"/>
  <c r="G149" i="1"/>
  <c r="O149" i="1" s="1"/>
  <c r="N149" i="1"/>
  <c r="E150" i="1"/>
  <c r="G150" i="1"/>
  <c r="O150" i="1" s="1"/>
  <c r="N150" i="1"/>
  <c r="E151" i="1"/>
  <c r="G151" i="1"/>
  <c r="O151" i="1" s="1"/>
  <c r="N151" i="1"/>
  <c r="E152" i="1"/>
  <c r="G152" i="1"/>
  <c r="O152" i="1" s="1"/>
  <c r="N152" i="1"/>
  <c r="E153" i="1"/>
  <c r="G153" i="1"/>
  <c r="O153" i="1" s="1"/>
  <c r="N153" i="1"/>
  <c r="E154" i="1"/>
  <c r="G154" i="1"/>
  <c r="O154" i="1" s="1"/>
  <c r="N154" i="1"/>
  <c r="E155" i="1"/>
  <c r="G155" i="1"/>
  <c r="O155" i="1" s="1"/>
  <c r="N155" i="1"/>
  <c r="E156" i="1"/>
  <c r="G156" i="1"/>
  <c r="O156" i="1" s="1"/>
  <c r="N156" i="1"/>
  <c r="E157" i="1"/>
  <c r="G157" i="1"/>
  <c r="O157" i="1" s="1"/>
  <c r="N157" i="1"/>
  <c r="E158" i="1"/>
  <c r="G158" i="1"/>
  <c r="O158" i="1" s="1"/>
  <c r="N158" i="1"/>
  <c r="E159" i="1"/>
  <c r="G159" i="1"/>
  <c r="O159" i="1" s="1"/>
  <c r="N159" i="1"/>
  <c r="E160" i="1"/>
  <c r="G160" i="1"/>
  <c r="O160" i="1" s="1"/>
  <c r="N160" i="1"/>
  <c r="E161" i="1"/>
  <c r="G161" i="1"/>
  <c r="O161" i="1" s="1"/>
  <c r="N161" i="1"/>
  <c r="E162" i="1"/>
  <c r="G162" i="1"/>
  <c r="O162" i="1" s="1"/>
  <c r="N162" i="1"/>
  <c r="E163" i="1"/>
  <c r="G163" i="1"/>
  <c r="O163" i="1" s="1"/>
  <c r="N163" i="1"/>
  <c r="E164" i="1"/>
  <c r="G164" i="1"/>
  <c r="O164" i="1" s="1"/>
  <c r="N164" i="1"/>
  <c r="E165" i="1"/>
  <c r="G165" i="1"/>
  <c r="O165" i="1" s="1"/>
  <c r="N165" i="1"/>
  <c r="E166" i="1"/>
  <c r="G166" i="1"/>
  <c r="O166" i="1" s="1"/>
  <c r="N166" i="1"/>
  <c r="E167" i="1"/>
  <c r="G167" i="1"/>
  <c r="O167" i="1" s="1"/>
  <c r="N167" i="1"/>
  <c r="E168" i="1"/>
  <c r="G168" i="1"/>
  <c r="O168" i="1" s="1"/>
  <c r="N168" i="1"/>
  <c r="E169" i="1"/>
  <c r="G169" i="1"/>
  <c r="O169" i="1" s="1"/>
  <c r="N169" i="1"/>
  <c r="E170" i="1"/>
  <c r="G170" i="1"/>
  <c r="O170" i="1" s="1"/>
  <c r="N170" i="1"/>
  <c r="E171" i="1"/>
  <c r="G171" i="1"/>
  <c r="O171" i="1" s="1"/>
  <c r="N171" i="1"/>
  <c r="E172" i="1"/>
  <c r="G172" i="1"/>
  <c r="O172" i="1" s="1"/>
  <c r="N172" i="1"/>
  <c r="E173" i="1"/>
  <c r="G173" i="1"/>
  <c r="O173" i="1" s="1"/>
  <c r="N173" i="1"/>
  <c r="E174" i="1"/>
  <c r="G174" i="1"/>
  <c r="O174" i="1" s="1"/>
  <c r="N174" i="1"/>
  <c r="E175" i="1"/>
  <c r="G175" i="1"/>
  <c r="O175" i="1" s="1"/>
  <c r="N175" i="1"/>
  <c r="E176" i="1"/>
  <c r="G176" i="1"/>
  <c r="O176" i="1" s="1"/>
  <c r="N176" i="1"/>
  <c r="E177" i="1"/>
  <c r="G177" i="1"/>
  <c r="O177" i="1" s="1"/>
  <c r="N177" i="1"/>
  <c r="E178" i="1"/>
  <c r="G178" i="1"/>
  <c r="O178" i="1" s="1"/>
  <c r="N178" i="1"/>
  <c r="E179" i="1"/>
  <c r="G179" i="1"/>
  <c r="O179" i="1" s="1"/>
  <c r="N179" i="1"/>
  <c r="E180" i="1"/>
  <c r="G180" i="1"/>
  <c r="O180" i="1" s="1"/>
  <c r="N180" i="1"/>
  <c r="E181" i="1"/>
  <c r="G181" i="1"/>
  <c r="O181" i="1" s="1"/>
  <c r="N181" i="1"/>
  <c r="E182" i="1"/>
  <c r="G182" i="1"/>
  <c r="O182" i="1" s="1"/>
  <c r="N182" i="1"/>
  <c r="E183" i="1"/>
  <c r="G183" i="1"/>
  <c r="O183" i="1" s="1"/>
  <c r="N183" i="1"/>
  <c r="E184" i="1"/>
  <c r="G184" i="1"/>
  <c r="O184" i="1" s="1"/>
  <c r="N184" i="1"/>
  <c r="E185" i="1"/>
  <c r="G185" i="1"/>
  <c r="O185" i="1" s="1"/>
  <c r="N185" i="1"/>
  <c r="E186" i="1"/>
  <c r="G186" i="1"/>
  <c r="O186" i="1" s="1"/>
  <c r="N186" i="1"/>
  <c r="E187" i="1"/>
  <c r="G187" i="1"/>
  <c r="O187" i="1" s="1"/>
  <c r="N187" i="1"/>
  <c r="E188" i="1"/>
  <c r="G188" i="1"/>
  <c r="O188" i="1" s="1"/>
  <c r="N188" i="1"/>
  <c r="E189" i="1"/>
  <c r="G189" i="1"/>
  <c r="O189" i="1" s="1"/>
  <c r="N189" i="1"/>
  <c r="E190" i="1"/>
  <c r="G190" i="1"/>
  <c r="O190" i="1" s="1"/>
  <c r="N190" i="1"/>
  <c r="E191" i="1"/>
  <c r="G191" i="1"/>
  <c r="O191" i="1" s="1"/>
  <c r="N191" i="1"/>
  <c r="E192" i="1"/>
  <c r="G192" i="1"/>
  <c r="O192" i="1" s="1"/>
  <c r="N192" i="1"/>
  <c r="E193" i="1"/>
  <c r="G193" i="1"/>
  <c r="O193" i="1" s="1"/>
  <c r="N193" i="1"/>
  <c r="E194" i="1"/>
  <c r="G194" i="1"/>
  <c r="O194" i="1" s="1"/>
  <c r="N194" i="1"/>
  <c r="E195" i="1"/>
  <c r="G195" i="1"/>
  <c r="O195" i="1" s="1"/>
  <c r="N195" i="1"/>
  <c r="E196" i="1"/>
  <c r="G196" i="1"/>
  <c r="O196" i="1" s="1"/>
  <c r="N196" i="1"/>
  <c r="E197" i="1"/>
  <c r="G197" i="1"/>
  <c r="O197" i="1" s="1"/>
  <c r="N197" i="1"/>
  <c r="E198" i="1"/>
  <c r="G198" i="1"/>
  <c r="O198" i="1" s="1"/>
  <c r="N198" i="1"/>
  <c r="E199" i="1"/>
  <c r="G199" i="1"/>
  <c r="O199" i="1" s="1"/>
  <c r="N199" i="1"/>
  <c r="E200" i="1"/>
  <c r="G200" i="1"/>
  <c r="O200" i="1" s="1"/>
  <c r="N200" i="1"/>
  <c r="E201" i="1"/>
  <c r="G201" i="1"/>
  <c r="O201" i="1" s="1"/>
  <c r="N201" i="1"/>
  <c r="E202" i="1"/>
  <c r="G202" i="1"/>
  <c r="O202" i="1" s="1"/>
  <c r="N202" i="1"/>
  <c r="E203" i="1"/>
  <c r="G203" i="1"/>
  <c r="O203" i="1" s="1"/>
  <c r="N203" i="1"/>
  <c r="E204" i="1"/>
  <c r="G204" i="1"/>
  <c r="O204" i="1" s="1"/>
  <c r="N204" i="1"/>
  <c r="E205" i="1"/>
  <c r="G205" i="1"/>
  <c r="O205" i="1" s="1"/>
  <c r="N205" i="1"/>
  <c r="E206" i="1"/>
  <c r="G206" i="1"/>
  <c r="O206" i="1" s="1"/>
  <c r="N206" i="1"/>
  <c r="E207" i="1"/>
  <c r="G207" i="1"/>
  <c r="O207" i="1" s="1"/>
  <c r="N207" i="1"/>
  <c r="E208" i="1"/>
  <c r="G208" i="1"/>
  <c r="O208" i="1" s="1"/>
  <c r="N208" i="1"/>
  <c r="E209" i="1"/>
  <c r="G209" i="1"/>
  <c r="O209" i="1" s="1"/>
  <c r="N209" i="1"/>
  <c r="E210" i="1"/>
  <c r="G210" i="1"/>
  <c r="O210" i="1" s="1"/>
  <c r="N210" i="1"/>
  <c r="E211" i="1"/>
  <c r="G211" i="1"/>
  <c r="O211" i="1" s="1"/>
  <c r="N211" i="1"/>
  <c r="E212" i="1"/>
  <c r="G212" i="1"/>
  <c r="O212" i="1" s="1"/>
  <c r="N212" i="1"/>
  <c r="E213" i="1"/>
  <c r="G213" i="1"/>
  <c r="O213" i="1" s="1"/>
  <c r="N213" i="1"/>
  <c r="E214" i="1"/>
  <c r="G214" i="1"/>
  <c r="O214" i="1" s="1"/>
  <c r="N214" i="1"/>
  <c r="E215" i="1"/>
  <c r="G215" i="1"/>
  <c r="O215" i="1" s="1"/>
  <c r="N215" i="1"/>
  <c r="E216" i="1"/>
  <c r="G216" i="1"/>
  <c r="O216" i="1" s="1"/>
  <c r="N216" i="1"/>
  <c r="E217" i="1"/>
  <c r="G217" i="1"/>
  <c r="O217" i="1" s="1"/>
  <c r="N217" i="1"/>
  <c r="E218" i="1"/>
  <c r="G218" i="1"/>
  <c r="O218" i="1" s="1"/>
  <c r="N218" i="1"/>
  <c r="E219" i="1"/>
  <c r="G219" i="1"/>
  <c r="O219" i="1" s="1"/>
  <c r="N219" i="1"/>
  <c r="E220" i="1"/>
  <c r="G220" i="1"/>
  <c r="O220" i="1" s="1"/>
  <c r="N220" i="1"/>
  <c r="E221" i="1"/>
  <c r="G221" i="1"/>
  <c r="O221" i="1" s="1"/>
  <c r="N221" i="1"/>
  <c r="E222" i="1"/>
  <c r="G222" i="1"/>
  <c r="O222" i="1" s="1"/>
  <c r="N222" i="1"/>
  <c r="E223" i="1"/>
  <c r="G223" i="1"/>
  <c r="O223" i="1" s="1"/>
  <c r="N223" i="1"/>
  <c r="E224" i="1"/>
  <c r="G224" i="1"/>
  <c r="O224" i="1" s="1"/>
  <c r="N224" i="1"/>
  <c r="E225" i="1"/>
  <c r="G225" i="1"/>
  <c r="O225" i="1" s="1"/>
  <c r="N225" i="1"/>
  <c r="E226" i="1"/>
  <c r="G226" i="1"/>
  <c r="O226" i="1" s="1"/>
  <c r="N226" i="1"/>
  <c r="E227" i="1"/>
  <c r="G227" i="1"/>
  <c r="O227" i="1" s="1"/>
  <c r="N227" i="1"/>
  <c r="E228" i="1"/>
  <c r="G228" i="1"/>
  <c r="O228" i="1" s="1"/>
  <c r="N228" i="1"/>
  <c r="E229" i="1"/>
  <c r="G229" i="1"/>
  <c r="O229" i="1" s="1"/>
  <c r="N229" i="1"/>
  <c r="E230" i="1"/>
  <c r="G230" i="1"/>
  <c r="O230" i="1" s="1"/>
  <c r="N230" i="1"/>
  <c r="E231" i="1"/>
  <c r="G231" i="1"/>
  <c r="O231" i="1" s="1"/>
  <c r="N231" i="1"/>
  <c r="E232" i="1"/>
  <c r="G232" i="1"/>
  <c r="O232" i="1" s="1"/>
  <c r="N232" i="1"/>
  <c r="E233" i="1"/>
  <c r="G233" i="1"/>
  <c r="O233" i="1" s="1"/>
  <c r="N233" i="1"/>
  <c r="E234" i="1"/>
  <c r="G234" i="1"/>
  <c r="O234" i="1" s="1"/>
  <c r="N234" i="1"/>
  <c r="E235" i="1"/>
  <c r="G235" i="1"/>
  <c r="O235" i="1" s="1"/>
  <c r="N235" i="1"/>
  <c r="E236" i="1"/>
  <c r="G236" i="1"/>
  <c r="O236" i="1" s="1"/>
  <c r="N236" i="1"/>
  <c r="E237" i="1"/>
  <c r="G237" i="1"/>
  <c r="O237" i="1" s="1"/>
  <c r="N237" i="1"/>
  <c r="E238" i="1"/>
  <c r="G238" i="1"/>
  <c r="O238" i="1" s="1"/>
  <c r="N238" i="1"/>
  <c r="E239" i="1"/>
  <c r="G239" i="1"/>
  <c r="O239" i="1" s="1"/>
  <c r="N239" i="1"/>
  <c r="E240" i="1"/>
  <c r="G240" i="1"/>
  <c r="O240" i="1" s="1"/>
  <c r="N240" i="1"/>
  <c r="E241" i="1"/>
  <c r="G241" i="1"/>
  <c r="O241" i="1" s="1"/>
  <c r="N241" i="1"/>
  <c r="E242" i="1"/>
  <c r="G242" i="1"/>
  <c r="O242" i="1" s="1"/>
  <c r="N242" i="1"/>
  <c r="E243" i="1"/>
  <c r="G243" i="1"/>
  <c r="O243" i="1" s="1"/>
  <c r="N243" i="1"/>
  <c r="E244" i="1"/>
  <c r="G244" i="1"/>
  <c r="O244" i="1" s="1"/>
  <c r="N244" i="1"/>
  <c r="E245" i="1"/>
  <c r="G245" i="1"/>
  <c r="O245" i="1" s="1"/>
  <c r="N245" i="1"/>
  <c r="E246" i="1"/>
  <c r="G246" i="1"/>
  <c r="O246" i="1" s="1"/>
  <c r="N246" i="1"/>
  <c r="E247" i="1"/>
  <c r="G247" i="1"/>
  <c r="O247" i="1" s="1"/>
  <c r="N247" i="1"/>
  <c r="E248" i="1"/>
  <c r="G248" i="1"/>
  <c r="O248" i="1" s="1"/>
  <c r="N248" i="1"/>
  <c r="E249" i="1"/>
  <c r="G249" i="1"/>
  <c r="O249" i="1" s="1"/>
  <c r="N249" i="1"/>
  <c r="E250" i="1"/>
  <c r="G250" i="1"/>
  <c r="O250" i="1" s="1"/>
  <c r="N250" i="1"/>
  <c r="E251" i="1"/>
  <c r="G251" i="1"/>
  <c r="O251" i="1" s="1"/>
  <c r="N251" i="1"/>
  <c r="E252" i="1"/>
  <c r="G252" i="1"/>
  <c r="O252" i="1" s="1"/>
  <c r="N252" i="1"/>
  <c r="E253" i="1"/>
  <c r="G253" i="1"/>
  <c r="O253" i="1" s="1"/>
  <c r="N253" i="1"/>
  <c r="E254" i="1"/>
  <c r="G254" i="1"/>
  <c r="O254" i="1" s="1"/>
  <c r="N254" i="1"/>
  <c r="E255" i="1"/>
  <c r="G255" i="1"/>
  <c r="O255" i="1" s="1"/>
  <c r="N255" i="1"/>
  <c r="E256" i="1"/>
  <c r="G256" i="1"/>
  <c r="O256" i="1" s="1"/>
  <c r="N256" i="1"/>
  <c r="E257" i="1"/>
  <c r="G257" i="1"/>
  <c r="O257" i="1" s="1"/>
  <c r="N257" i="1"/>
  <c r="E258" i="1"/>
  <c r="G258" i="1"/>
  <c r="O258" i="1" s="1"/>
  <c r="N258" i="1"/>
  <c r="E259" i="1"/>
  <c r="G259" i="1"/>
  <c r="O259" i="1" s="1"/>
  <c r="N259" i="1"/>
  <c r="E260" i="1"/>
  <c r="G260" i="1"/>
  <c r="O260" i="1" s="1"/>
  <c r="N260" i="1"/>
  <c r="E261" i="1"/>
  <c r="G261" i="1"/>
  <c r="O261" i="1" s="1"/>
  <c r="N261" i="1"/>
  <c r="E262" i="1"/>
  <c r="G262" i="1"/>
  <c r="O262" i="1" s="1"/>
  <c r="N262" i="1"/>
  <c r="E263" i="1"/>
  <c r="G263" i="1"/>
  <c r="O263" i="1" s="1"/>
  <c r="N263" i="1"/>
  <c r="E264" i="1"/>
  <c r="G264" i="1"/>
  <c r="O264" i="1" s="1"/>
  <c r="N264" i="1"/>
  <c r="E265" i="1"/>
  <c r="G265" i="1"/>
  <c r="O265" i="1" s="1"/>
  <c r="N265" i="1"/>
  <c r="E266" i="1"/>
  <c r="G266" i="1"/>
  <c r="O266" i="1" s="1"/>
  <c r="N266" i="1"/>
  <c r="E267" i="1"/>
  <c r="G267" i="1"/>
  <c r="O267" i="1" s="1"/>
  <c r="N267" i="1"/>
  <c r="E268" i="1"/>
  <c r="G268" i="1"/>
  <c r="O268" i="1" s="1"/>
  <c r="N268" i="1"/>
  <c r="E269" i="1"/>
  <c r="G269" i="1"/>
  <c r="O269" i="1" s="1"/>
  <c r="N269" i="1"/>
  <c r="E270" i="1"/>
  <c r="G270" i="1"/>
  <c r="O270" i="1" s="1"/>
  <c r="N270" i="1"/>
  <c r="E271" i="1"/>
  <c r="G271" i="1"/>
  <c r="O271" i="1" s="1"/>
  <c r="N271" i="1"/>
  <c r="E272" i="1"/>
  <c r="G272" i="1"/>
  <c r="O272" i="1" s="1"/>
  <c r="N272" i="1"/>
  <c r="E273" i="1"/>
  <c r="G273" i="1"/>
  <c r="O273" i="1" s="1"/>
  <c r="N273" i="1"/>
  <c r="E274" i="1"/>
  <c r="G274" i="1"/>
  <c r="O274" i="1" s="1"/>
  <c r="N274" i="1"/>
  <c r="E275" i="1"/>
  <c r="G275" i="1"/>
  <c r="O275" i="1" s="1"/>
  <c r="N275" i="1"/>
  <c r="E276" i="1"/>
  <c r="G276" i="1"/>
  <c r="O276" i="1" s="1"/>
  <c r="N276" i="1"/>
  <c r="E277" i="1"/>
  <c r="G277" i="1"/>
  <c r="O277" i="1" s="1"/>
  <c r="N277" i="1"/>
  <c r="E278" i="1"/>
  <c r="G278" i="1"/>
  <c r="O278" i="1" s="1"/>
  <c r="N278" i="1"/>
  <c r="E279" i="1"/>
  <c r="G279" i="1"/>
  <c r="O279" i="1" s="1"/>
  <c r="N279" i="1"/>
  <c r="E280" i="1"/>
  <c r="G280" i="1"/>
  <c r="O280" i="1" s="1"/>
  <c r="N280" i="1"/>
  <c r="E281" i="1"/>
  <c r="G281" i="1"/>
  <c r="O281" i="1" s="1"/>
  <c r="N281" i="1"/>
  <c r="E282" i="1"/>
  <c r="G282" i="1"/>
  <c r="O282" i="1" s="1"/>
  <c r="N282" i="1"/>
  <c r="E283" i="1"/>
  <c r="G283" i="1"/>
  <c r="O283" i="1" s="1"/>
  <c r="N283" i="1"/>
  <c r="E284" i="1"/>
  <c r="G284" i="1"/>
  <c r="O284" i="1" s="1"/>
  <c r="N284" i="1"/>
  <c r="E285" i="1"/>
  <c r="G285" i="1"/>
  <c r="O285" i="1" s="1"/>
  <c r="N285" i="1"/>
  <c r="E286" i="1"/>
  <c r="G286" i="1"/>
  <c r="O286" i="1" s="1"/>
  <c r="N286" i="1"/>
  <c r="E287" i="1"/>
  <c r="G287" i="1"/>
  <c r="O287" i="1" s="1"/>
  <c r="N287" i="1"/>
  <c r="E288" i="1"/>
  <c r="G288" i="1"/>
  <c r="O288" i="1" s="1"/>
  <c r="N288" i="1"/>
  <c r="E289" i="1"/>
  <c r="G289" i="1"/>
  <c r="O289" i="1" s="1"/>
  <c r="N289" i="1"/>
  <c r="E290" i="1"/>
  <c r="G290" i="1"/>
  <c r="O290" i="1" s="1"/>
  <c r="N290" i="1"/>
  <c r="E291" i="1"/>
  <c r="G291" i="1"/>
  <c r="O291" i="1" s="1"/>
  <c r="N291" i="1"/>
  <c r="E292" i="1"/>
  <c r="G292" i="1"/>
  <c r="O292" i="1" s="1"/>
  <c r="N292" i="1"/>
  <c r="E293" i="1"/>
  <c r="G293" i="1"/>
  <c r="O293" i="1" s="1"/>
  <c r="N293" i="1"/>
  <c r="E294" i="1"/>
  <c r="G294" i="1"/>
  <c r="O294" i="1" s="1"/>
  <c r="N294" i="1"/>
  <c r="E295" i="1"/>
  <c r="G295" i="1"/>
  <c r="O295" i="1" s="1"/>
  <c r="N295" i="1"/>
  <c r="E296" i="1"/>
  <c r="G296" i="1"/>
  <c r="O296" i="1" s="1"/>
  <c r="N296" i="1"/>
  <c r="E297" i="1"/>
  <c r="G297" i="1"/>
  <c r="O297" i="1" s="1"/>
  <c r="N297" i="1"/>
  <c r="E298" i="1"/>
  <c r="G298" i="1"/>
  <c r="O298" i="1" s="1"/>
  <c r="N298" i="1"/>
  <c r="E299" i="1"/>
  <c r="G299" i="1"/>
  <c r="O299" i="1" s="1"/>
  <c r="N299" i="1"/>
  <c r="E300" i="1"/>
  <c r="G300" i="1"/>
  <c r="O300" i="1" s="1"/>
  <c r="N300" i="1"/>
  <c r="E301" i="1"/>
  <c r="G301" i="1"/>
  <c r="O301" i="1" s="1"/>
  <c r="N301" i="1"/>
  <c r="E302" i="1"/>
  <c r="G302" i="1"/>
  <c r="O302" i="1" s="1"/>
  <c r="N302" i="1"/>
  <c r="E303" i="1"/>
  <c r="G303" i="1"/>
  <c r="O303" i="1" s="1"/>
  <c r="N303" i="1"/>
  <c r="E304" i="1"/>
  <c r="G304" i="1"/>
  <c r="O304" i="1" s="1"/>
  <c r="N304" i="1"/>
  <c r="E305" i="1"/>
  <c r="G305" i="1"/>
  <c r="O305" i="1" s="1"/>
  <c r="N305" i="1"/>
  <c r="E306" i="1"/>
  <c r="G306" i="1"/>
  <c r="O306" i="1" s="1"/>
  <c r="N306" i="1"/>
  <c r="E307" i="1"/>
  <c r="G307" i="1"/>
  <c r="O307" i="1" s="1"/>
  <c r="N307" i="1"/>
  <c r="E308" i="1"/>
  <c r="G308" i="1"/>
  <c r="O308" i="1" s="1"/>
  <c r="N308" i="1"/>
  <c r="E309" i="1"/>
  <c r="G309" i="1"/>
  <c r="O309" i="1" s="1"/>
  <c r="N309" i="1"/>
  <c r="E310" i="1"/>
  <c r="G310" i="1"/>
  <c r="O310" i="1" s="1"/>
  <c r="N310" i="1"/>
  <c r="E311" i="1"/>
  <c r="G311" i="1"/>
  <c r="O311" i="1" s="1"/>
  <c r="N311" i="1"/>
  <c r="E312" i="1"/>
  <c r="G312" i="1"/>
  <c r="O312" i="1" s="1"/>
  <c r="N312" i="1"/>
  <c r="E313" i="1"/>
  <c r="G313" i="1"/>
  <c r="O313" i="1" s="1"/>
  <c r="N313" i="1"/>
  <c r="E314" i="1"/>
  <c r="G314" i="1"/>
  <c r="O314" i="1" s="1"/>
  <c r="N314" i="1"/>
  <c r="E315" i="1"/>
  <c r="G315" i="1"/>
  <c r="O315" i="1" s="1"/>
  <c r="N315" i="1"/>
  <c r="E316" i="1"/>
  <c r="G316" i="1"/>
  <c r="O316" i="1" s="1"/>
  <c r="N316" i="1"/>
  <c r="E317" i="1"/>
  <c r="G317" i="1"/>
  <c r="O317" i="1" s="1"/>
  <c r="N317" i="1"/>
  <c r="E318" i="1"/>
  <c r="G318" i="1"/>
  <c r="O318" i="1" s="1"/>
  <c r="N318" i="1"/>
  <c r="E319" i="1"/>
  <c r="G319" i="1"/>
  <c r="O319" i="1" s="1"/>
  <c r="N319" i="1"/>
  <c r="E320" i="1"/>
  <c r="G320" i="1"/>
  <c r="O320" i="1" s="1"/>
  <c r="N320" i="1"/>
  <c r="E321" i="1"/>
  <c r="G321" i="1"/>
  <c r="O321" i="1" s="1"/>
  <c r="N321" i="1"/>
  <c r="E322" i="1"/>
  <c r="G322" i="1"/>
  <c r="O322" i="1" s="1"/>
  <c r="N322" i="1"/>
  <c r="E323" i="1"/>
  <c r="G323" i="1"/>
  <c r="O323" i="1" s="1"/>
  <c r="N323" i="1"/>
  <c r="E324" i="1"/>
  <c r="G324" i="1"/>
  <c r="O324" i="1" s="1"/>
  <c r="N324" i="1"/>
  <c r="E325" i="1"/>
  <c r="G325" i="1"/>
  <c r="O325" i="1" s="1"/>
  <c r="N325" i="1"/>
  <c r="E326" i="1"/>
  <c r="G326" i="1"/>
  <c r="O326" i="1" s="1"/>
  <c r="N326" i="1"/>
  <c r="E327" i="1"/>
  <c r="G327" i="1"/>
  <c r="O327" i="1" s="1"/>
  <c r="N327" i="1"/>
  <c r="E328" i="1"/>
  <c r="G328" i="1"/>
  <c r="O328" i="1" s="1"/>
  <c r="N328" i="1"/>
  <c r="E329" i="1"/>
  <c r="G329" i="1"/>
  <c r="O329" i="1" s="1"/>
  <c r="N329" i="1"/>
  <c r="E330" i="1"/>
  <c r="G330" i="1"/>
  <c r="O330" i="1" s="1"/>
  <c r="N330" i="1"/>
  <c r="E331" i="1"/>
  <c r="G331" i="1"/>
  <c r="O331" i="1" s="1"/>
  <c r="N331" i="1"/>
  <c r="E332" i="1"/>
  <c r="G332" i="1"/>
  <c r="O332" i="1" s="1"/>
  <c r="N332" i="1"/>
  <c r="E333" i="1"/>
  <c r="G333" i="1"/>
  <c r="O333" i="1" s="1"/>
  <c r="N333" i="1"/>
  <c r="E334" i="1"/>
  <c r="G334" i="1"/>
  <c r="O334" i="1" s="1"/>
  <c r="N334" i="1"/>
  <c r="E335" i="1"/>
  <c r="G335" i="1"/>
  <c r="O335" i="1" s="1"/>
  <c r="N335" i="1"/>
  <c r="E336" i="1"/>
  <c r="G336" i="1"/>
  <c r="O336" i="1" s="1"/>
  <c r="N336" i="1"/>
  <c r="E337" i="1"/>
  <c r="G337" i="1"/>
  <c r="O337" i="1" s="1"/>
  <c r="N337" i="1"/>
  <c r="E338" i="1"/>
  <c r="G338" i="1"/>
  <c r="O338" i="1" s="1"/>
  <c r="N338" i="1"/>
  <c r="E339" i="1"/>
  <c r="G339" i="1"/>
  <c r="O339" i="1" s="1"/>
  <c r="N339" i="1"/>
  <c r="E340" i="1"/>
  <c r="G340" i="1"/>
  <c r="O340" i="1" s="1"/>
  <c r="N340" i="1"/>
  <c r="E341" i="1"/>
  <c r="G341" i="1"/>
  <c r="O341" i="1" s="1"/>
  <c r="N341" i="1"/>
  <c r="E342" i="1"/>
  <c r="G342" i="1"/>
  <c r="O342" i="1" s="1"/>
  <c r="N342" i="1"/>
  <c r="E343" i="1"/>
  <c r="G343" i="1"/>
  <c r="O343" i="1" s="1"/>
  <c r="N343" i="1"/>
  <c r="E344" i="1"/>
  <c r="G344" i="1"/>
  <c r="O344" i="1" s="1"/>
  <c r="N344" i="1"/>
  <c r="E345" i="1"/>
  <c r="G345" i="1"/>
  <c r="O345" i="1" s="1"/>
  <c r="N345" i="1"/>
  <c r="E346" i="1"/>
  <c r="G346" i="1"/>
  <c r="O346" i="1" s="1"/>
  <c r="N346" i="1"/>
  <c r="E347" i="1"/>
  <c r="G347" i="1"/>
  <c r="O347" i="1" s="1"/>
  <c r="N347" i="1"/>
  <c r="E348" i="1"/>
  <c r="G348" i="1"/>
  <c r="O348" i="1" s="1"/>
  <c r="N348" i="1"/>
  <c r="E349" i="1"/>
  <c r="G349" i="1"/>
  <c r="O349" i="1" s="1"/>
  <c r="N349" i="1"/>
  <c r="E350" i="1"/>
  <c r="G350" i="1"/>
  <c r="O350" i="1" s="1"/>
  <c r="N350" i="1"/>
  <c r="E351" i="1"/>
  <c r="G351" i="1"/>
  <c r="O351" i="1" s="1"/>
  <c r="N351" i="1"/>
  <c r="E352" i="1"/>
  <c r="G352" i="1"/>
  <c r="O352" i="1" s="1"/>
  <c r="N352" i="1"/>
  <c r="E353" i="1"/>
  <c r="G353" i="1"/>
  <c r="O353" i="1" s="1"/>
  <c r="N353" i="1"/>
  <c r="E354" i="1"/>
  <c r="G354" i="1"/>
  <c r="O354" i="1" s="1"/>
  <c r="N354" i="1"/>
  <c r="E355" i="1"/>
  <c r="G355" i="1"/>
  <c r="O355" i="1" s="1"/>
  <c r="N355" i="1"/>
  <c r="E356" i="1"/>
  <c r="G356" i="1"/>
  <c r="O356" i="1" s="1"/>
  <c r="N356" i="1"/>
  <c r="E357" i="1"/>
  <c r="G357" i="1"/>
  <c r="O357" i="1" s="1"/>
  <c r="N357" i="1"/>
  <c r="E358" i="1"/>
  <c r="G358" i="1"/>
  <c r="O358" i="1" s="1"/>
  <c r="N358" i="1"/>
  <c r="E359" i="1"/>
  <c r="G359" i="1"/>
  <c r="O359" i="1" s="1"/>
  <c r="N359" i="1"/>
  <c r="E360" i="1"/>
  <c r="G360" i="1"/>
  <c r="O360" i="1" s="1"/>
  <c r="N360" i="1"/>
  <c r="E361" i="1"/>
  <c r="G361" i="1"/>
  <c r="O361" i="1" s="1"/>
  <c r="N361" i="1"/>
  <c r="E362" i="1"/>
  <c r="G362" i="1"/>
  <c r="O362" i="1" s="1"/>
  <c r="N362" i="1"/>
  <c r="E363" i="1"/>
  <c r="G363" i="1"/>
  <c r="O363" i="1" s="1"/>
  <c r="N363" i="1"/>
  <c r="E364" i="1"/>
  <c r="G364" i="1"/>
  <c r="O364" i="1" s="1"/>
  <c r="N364" i="1"/>
  <c r="E365" i="1"/>
  <c r="G365" i="1"/>
  <c r="O365" i="1" s="1"/>
  <c r="N365" i="1"/>
  <c r="E366" i="1"/>
  <c r="G366" i="1"/>
  <c r="O366" i="1" s="1"/>
  <c r="N366" i="1"/>
  <c r="E367" i="1"/>
  <c r="G367" i="1"/>
  <c r="O367" i="1" s="1"/>
  <c r="N367" i="1"/>
  <c r="E368" i="1"/>
  <c r="G368" i="1"/>
  <c r="O368" i="1" s="1"/>
  <c r="N368" i="1"/>
  <c r="E369" i="1"/>
  <c r="G369" i="1"/>
  <c r="O369" i="1" s="1"/>
  <c r="N369" i="1"/>
  <c r="E370" i="1"/>
  <c r="G370" i="1"/>
  <c r="O370" i="1" s="1"/>
  <c r="N370" i="1"/>
  <c r="E371" i="1"/>
  <c r="G371" i="1"/>
  <c r="O371" i="1" s="1"/>
  <c r="N371" i="1"/>
  <c r="E372" i="1"/>
  <c r="G372" i="1"/>
  <c r="O372" i="1" s="1"/>
  <c r="N372" i="1"/>
  <c r="E373" i="1"/>
  <c r="G373" i="1"/>
  <c r="O373" i="1" s="1"/>
  <c r="N373" i="1"/>
  <c r="E374" i="1"/>
  <c r="G374" i="1"/>
  <c r="O374" i="1" s="1"/>
  <c r="N374" i="1"/>
  <c r="E375" i="1"/>
  <c r="G375" i="1"/>
  <c r="O375" i="1" s="1"/>
  <c r="N375" i="1"/>
  <c r="E376" i="1"/>
  <c r="G376" i="1"/>
  <c r="O376" i="1" s="1"/>
  <c r="N376" i="1"/>
  <c r="E377" i="1"/>
  <c r="G377" i="1"/>
  <c r="O377" i="1" s="1"/>
  <c r="N377" i="1"/>
  <c r="E378" i="1"/>
  <c r="G378" i="1"/>
  <c r="O378" i="1" s="1"/>
  <c r="N378" i="1"/>
  <c r="E379" i="1"/>
  <c r="G379" i="1"/>
  <c r="O379" i="1" s="1"/>
  <c r="N379" i="1"/>
  <c r="E380" i="1"/>
  <c r="G380" i="1"/>
  <c r="O380" i="1" s="1"/>
  <c r="N380" i="1"/>
  <c r="E381" i="1"/>
  <c r="G381" i="1"/>
  <c r="O381" i="1" s="1"/>
  <c r="N381" i="1"/>
  <c r="E382" i="1"/>
  <c r="G382" i="1"/>
  <c r="O382" i="1" s="1"/>
  <c r="N382" i="1"/>
  <c r="E383" i="1"/>
  <c r="G383" i="1"/>
  <c r="O383" i="1" s="1"/>
  <c r="N383" i="1"/>
  <c r="E384" i="1"/>
  <c r="G384" i="1"/>
  <c r="O384" i="1" s="1"/>
  <c r="N384" i="1"/>
  <c r="E385" i="1"/>
  <c r="G385" i="1"/>
  <c r="O385" i="1" s="1"/>
  <c r="N385" i="1"/>
  <c r="E386" i="1"/>
  <c r="G386" i="1"/>
  <c r="O386" i="1" s="1"/>
  <c r="N386" i="1"/>
  <c r="E387" i="1"/>
  <c r="G387" i="1"/>
  <c r="O387" i="1" s="1"/>
  <c r="N387" i="1"/>
  <c r="E388" i="1"/>
  <c r="G388" i="1"/>
  <c r="O388" i="1" s="1"/>
  <c r="N388" i="1"/>
  <c r="E389" i="1"/>
  <c r="G389" i="1"/>
  <c r="O389" i="1" s="1"/>
  <c r="N389" i="1"/>
  <c r="E390" i="1"/>
  <c r="G390" i="1"/>
  <c r="O390" i="1" s="1"/>
  <c r="N390" i="1"/>
  <c r="E391" i="1"/>
  <c r="G391" i="1"/>
  <c r="O391" i="1" s="1"/>
  <c r="N391" i="1"/>
  <c r="E392" i="1"/>
  <c r="G392" i="1"/>
  <c r="O392" i="1" s="1"/>
  <c r="N392" i="1"/>
  <c r="E393" i="1"/>
  <c r="G393" i="1"/>
  <c r="O393" i="1" s="1"/>
  <c r="N393" i="1"/>
  <c r="E394" i="1"/>
  <c r="G394" i="1"/>
  <c r="O394" i="1" s="1"/>
  <c r="N394" i="1"/>
  <c r="E395" i="1"/>
  <c r="G395" i="1"/>
  <c r="O395" i="1" s="1"/>
  <c r="N395" i="1"/>
  <c r="E396" i="1"/>
  <c r="G396" i="1"/>
  <c r="O396" i="1" s="1"/>
  <c r="N396" i="1"/>
  <c r="E397" i="1"/>
  <c r="G397" i="1"/>
  <c r="O397" i="1" s="1"/>
  <c r="N397" i="1"/>
  <c r="E398" i="1"/>
  <c r="G398" i="1"/>
  <c r="O398" i="1" s="1"/>
  <c r="N398" i="1"/>
  <c r="E399" i="1"/>
  <c r="G399" i="1"/>
  <c r="O399" i="1" s="1"/>
  <c r="N399" i="1"/>
  <c r="E400" i="1"/>
  <c r="G400" i="1"/>
  <c r="O400" i="1" s="1"/>
  <c r="N400" i="1"/>
  <c r="E401" i="1"/>
  <c r="G401" i="1"/>
  <c r="O401" i="1" s="1"/>
  <c r="N401" i="1"/>
  <c r="E402" i="1"/>
  <c r="G402" i="1"/>
  <c r="O402" i="1" s="1"/>
  <c r="N402" i="1"/>
  <c r="E403" i="1"/>
  <c r="G403" i="1"/>
  <c r="O403" i="1" s="1"/>
  <c r="N403" i="1"/>
  <c r="E404" i="1"/>
  <c r="G404" i="1"/>
  <c r="O404" i="1" s="1"/>
  <c r="N404" i="1"/>
  <c r="E405" i="1"/>
  <c r="G405" i="1"/>
  <c r="O405" i="1" s="1"/>
  <c r="N405" i="1"/>
  <c r="E406" i="1"/>
  <c r="G406" i="1"/>
  <c r="O406" i="1" s="1"/>
  <c r="N406" i="1"/>
  <c r="E407" i="1"/>
  <c r="G407" i="1"/>
  <c r="O407" i="1" s="1"/>
  <c r="N407" i="1"/>
  <c r="E408" i="1"/>
  <c r="G408" i="1"/>
  <c r="O408" i="1" s="1"/>
  <c r="N408" i="1"/>
  <c r="E409" i="1"/>
  <c r="G409" i="1"/>
  <c r="O409" i="1" s="1"/>
  <c r="N409" i="1"/>
  <c r="E410" i="1"/>
  <c r="G410" i="1"/>
  <c r="O410" i="1" s="1"/>
  <c r="N410" i="1"/>
  <c r="E411" i="1"/>
  <c r="G411" i="1"/>
  <c r="O411" i="1" s="1"/>
  <c r="N411" i="1"/>
  <c r="E412" i="1"/>
  <c r="G412" i="1"/>
  <c r="O412" i="1" s="1"/>
  <c r="N412" i="1"/>
  <c r="E413" i="1"/>
  <c r="G413" i="1"/>
  <c r="O413" i="1" s="1"/>
  <c r="N413" i="1"/>
  <c r="E414" i="1"/>
  <c r="G414" i="1"/>
  <c r="O414" i="1" s="1"/>
  <c r="N414" i="1"/>
  <c r="E415" i="1"/>
  <c r="G415" i="1"/>
  <c r="O415" i="1" s="1"/>
  <c r="N415" i="1"/>
  <c r="E416" i="1"/>
  <c r="G416" i="1"/>
  <c r="O416" i="1" s="1"/>
  <c r="N416" i="1"/>
  <c r="E417" i="1"/>
  <c r="G417" i="1"/>
  <c r="O417" i="1" s="1"/>
  <c r="N417" i="1"/>
  <c r="E418" i="1"/>
  <c r="G418" i="1"/>
  <c r="O418" i="1" s="1"/>
  <c r="N418" i="1"/>
  <c r="E419" i="1"/>
  <c r="G419" i="1"/>
  <c r="O419" i="1" s="1"/>
  <c r="N419" i="1"/>
  <c r="E420" i="1"/>
  <c r="G420" i="1"/>
  <c r="O420" i="1" s="1"/>
  <c r="N420" i="1"/>
  <c r="E421" i="1"/>
  <c r="G421" i="1"/>
  <c r="O421" i="1" s="1"/>
  <c r="N421" i="1"/>
  <c r="E422" i="1"/>
  <c r="G422" i="1"/>
  <c r="O422" i="1" s="1"/>
  <c r="N422" i="1"/>
  <c r="E423" i="1"/>
  <c r="G423" i="1"/>
  <c r="O423" i="1" s="1"/>
  <c r="N423" i="1"/>
  <c r="E424" i="1"/>
  <c r="G424" i="1"/>
  <c r="O424" i="1" s="1"/>
  <c r="N424" i="1"/>
  <c r="E425" i="1"/>
  <c r="G425" i="1"/>
  <c r="O425" i="1" s="1"/>
  <c r="N425" i="1"/>
  <c r="E426" i="1"/>
  <c r="G426" i="1"/>
  <c r="O426" i="1" s="1"/>
  <c r="N426" i="1"/>
  <c r="E427" i="1"/>
  <c r="G427" i="1"/>
  <c r="O427" i="1" s="1"/>
  <c r="N427" i="1"/>
  <c r="E428" i="1"/>
  <c r="G428" i="1"/>
  <c r="O428" i="1" s="1"/>
  <c r="N428" i="1"/>
  <c r="E429" i="1"/>
  <c r="G429" i="1"/>
  <c r="O429" i="1" s="1"/>
  <c r="N429" i="1"/>
  <c r="E430" i="1"/>
  <c r="G430" i="1"/>
  <c r="O430" i="1" s="1"/>
  <c r="N430" i="1"/>
  <c r="E431" i="1"/>
  <c r="G431" i="1"/>
  <c r="O431" i="1" s="1"/>
  <c r="N431" i="1"/>
  <c r="E432" i="1"/>
  <c r="G432" i="1"/>
  <c r="O432" i="1" s="1"/>
  <c r="N432" i="1"/>
  <c r="E433" i="1"/>
  <c r="G433" i="1"/>
  <c r="O433" i="1" s="1"/>
  <c r="N433" i="1"/>
  <c r="E434" i="1"/>
  <c r="G434" i="1"/>
  <c r="O434" i="1" s="1"/>
  <c r="N434" i="1"/>
  <c r="E435" i="1"/>
  <c r="G435" i="1"/>
  <c r="O435" i="1" s="1"/>
  <c r="N435" i="1"/>
  <c r="E436" i="1"/>
  <c r="G436" i="1"/>
  <c r="O436" i="1" s="1"/>
  <c r="N436" i="1"/>
  <c r="E437" i="1"/>
  <c r="G437" i="1"/>
  <c r="O437" i="1" s="1"/>
  <c r="N437" i="1"/>
  <c r="E438" i="1"/>
  <c r="G438" i="1"/>
  <c r="O438" i="1" s="1"/>
  <c r="N438" i="1"/>
  <c r="E439" i="1"/>
  <c r="G439" i="1"/>
  <c r="O439" i="1" s="1"/>
  <c r="N439" i="1"/>
  <c r="E440" i="1"/>
  <c r="G440" i="1"/>
  <c r="O440" i="1" s="1"/>
  <c r="N440" i="1"/>
  <c r="E441" i="1"/>
  <c r="G441" i="1"/>
  <c r="O441" i="1" s="1"/>
  <c r="N441" i="1"/>
  <c r="E442" i="1"/>
  <c r="G442" i="1"/>
  <c r="O442" i="1" s="1"/>
  <c r="N442" i="1"/>
  <c r="E443" i="1"/>
  <c r="G443" i="1"/>
  <c r="O443" i="1" s="1"/>
  <c r="N443" i="1"/>
  <c r="E444" i="1"/>
  <c r="G444" i="1"/>
  <c r="O444" i="1" s="1"/>
  <c r="N444" i="1"/>
  <c r="E445" i="1"/>
  <c r="G445" i="1"/>
  <c r="O445" i="1" s="1"/>
  <c r="N445" i="1"/>
  <c r="E446" i="1"/>
  <c r="G446" i="1"/>
  <c r="O446" i="1" s="1"/>
  <c r="N446" i="1"/>
  <c r="E447" i="1"/>
  <c r="G447" i="1"/>
  <c r="O447" i="1" s="1"/>
  <c r="N447" i="1"/>
  <c r="E448" i="1"/>
  <c r="G448" i="1"/>
  <c r="O448" i="1" s="1"/>
  <c r="N448" i="1"/>
  <c r="E449" i="1"/>
  <c r="G449" i="1"/>
  <c r="O449" i="1" s="1"/>
  <c r="N449" i="1"/>
  <c r="E450" i="1"/>
  <c r="G450" i="1"/>
  <c r="O450" i="1" s="1"/>
  <c r="N450" i="1"/>
  <c r="E451" i="1"/>
  <c r="G451" i="1"/>
  <c r="O451" i="1" s="1"/>
  <c r="N451" i="1"/>
  <c r="E452" i="1"/>
  <c r="G452" i="1"/>
  <c r="O452" i="1" s="1"/>
  <c r="N452" i="1"/>
  <c r="E453" i="1"/>
  <c r="G453" i="1"/>
  <c r="O453" i="1" s="1"/>
  <c r="N453" i="1"/>
  <c r="E454" i="1"/>
  <c r="G454" i="1"/>
  <c r="O454" i="1" s="1"/>
  <c r="N454" i="1"/>
  <c r="E455" i="1"/>
  <c r="G455" i="1"/>
  <c r="O455" i="1" s="1"/>
  <c r="N455" i="1"/>
  <c r="E456" i="1"/>
  <c r="G456" i="1"/>
  <c r="O456" i="1" s="1"/>
  <c r="N456" i="1"/>
  <c r="E457" i="1"/>
  <c r="G457" i="1"/>
  <c r="O457" i="1" s="1"/>
  <c r="N457" i="1"/>
  <c r="E458" i="1"/>
  <c r="G458" i="1"/>
  <c r="O458" i="1" s="1"/>
  <c r="N458" i="1"/>
  <c r="E459" i="1"/>
  <c r="G459" i="1"/>
  <c r="O459" i="1" s="1"/>
  <c r="N459" i="1"/>
  <c r="E460" i="1"/>
  <c r="G460" i="1"/>
  <c r="O460" i="1" s="1"/>
  <c r="N460" i="1"/>
  <c r="E461" i="1"/>
  <c r="G461" i="1"/>
  <c r="O461" i="1" s="1"/>
  <c r="N461" i="1"/>
  <c r="E462" i="1"/>
  <c r="G462" i="1"/>
  <c r="O462" i="1" s="1"/>
  <c r="N462" i="1"/>
  <c r="E463" i="1"/>
  <c r="G463" i="1"/>
  <c r="O463" i="1" s="1"/>
  <c r="N463" i="1"/>
  <c r="E464" i="1"/>
  <c r="G464" i="1"/>
  <c r="O464" i="1" s="1"/>
  <c r="N464" i="1"/>
  <c r="E465" i="1"/>
  <c r="G465" i="1"/>
  <c r="O465" i="1" s="1"/>
  <c r="N465" i="1"/>
  <c r="E466" i="1"/>
  <c r="G466" i="1"/>
  <c r="O466" i="1" s="1"/>
  <c r="N466" i="1"/>
  <c r="E467" i="1"/>
  <c r="G467" i="1"/>
  <c r="O467" i="1" s="1"/>
  <c r="N467" i="1"/>
  <c r="E468" i="1"/>
  <c r="G468" i="1"/>
  <c r="O468" i="1" s="1"/>
  <c r="N468" i="1"/>
  <c r="E469" i="1"/>
  <c r="G469" i="1"/>
  <c r="O469" i="1" s="1"/>
  <c r="N469" i="1"/>
  <c r="E470" i="1"/>
  <c r="G470" i="1"/>
  <c r="O470" i="1" s="1"/>
  <c r="N470" i="1"/>
  <c r="E471" i="1"/>
  <c r="G471" i="1"/>
  <c r="O471" i="1" s="1"/>
  <c r="N471" i="1"/>
  <c r="E472" i="1"/>
  <c r="G472" i="1"/>
  <c r="O472" i="1" s="1"/>
  <c r="N472" i="1"/>
  <c r="E473" i="1"/>
  <c r="G473" i="1"/>
  <c r="O473" i="1" s="1"/>
  <c r="N473" i="1"/>
  <c r="E474" i="1"/>
  <c r="G474" i="1"/>
  <c r="O474" i="1" s="1"/>
  <c r="N474" i="1"/>
  <c r="E475" i="1"/>
  <c r="G475" i="1"/>
  <c r="O475" i="1" s="1"/>
  <c r="N475" i="1"/>
  <c r="E476" i="1"/>
  <c r="G476" i="1"/>
  <c r="O476" i="1" s="1"/>
  <c r="N476" i="1"/>
  <c r="E477" i="1"/>
  <c r="G477" i="1"/>
  <c r="O477" i="1" s="1"/>
  <c r="N477" i="1"/>
  <c r="E478" i="1"/>
  <c r="G478" i="1"/>
  <c r="O478" i="1" s="1"/>
  <c r="N478" i="1"/>
  <c r="E479" i="1"/>
  <c r="G479" i="1"/>
  <c r="O479" i="1" s="1"/>
  <c r="N479" i="1"/>
  <c r="E480" i="1"/>
  <c r="G480" i="1"/>
  <c r="O480" i="1" s="1"/>
  <c r="N480" i="1"/>
  <c r="E481" i="1"/>
  <c r="G481" i="1"/>
  <c r="O481" i="1" s="1"/>
  <c r="N481" i="1"/>
  <c r="E482" i="1"/>
  <c r="G482" i="1"/>
  <c r="O482" i="1" s="1"/>
  <c r="N482" i="1"/>
  <c r="E483" i="1"/>
  <c r="G483" i="1"/>
  <c r="O483" i="1" s="1"/>
  <c r="N483" i="1"/>
  <c r="E484" i="1"/>
  <c r="G484" i="1"/>
  <c r="O484" i="1" s="1"/>
  <c r="N484" i="1"/>
  <c r="E485" i="1"/>
  <c r="G485" i="1"/>
  <c r="O485" i="1" s="1"/>
  <c r="N485" i="1"/>
  <c r="E486" i="1"/>
  <c r="G486" i="1"/>
  <c r="O486" i="1" s="1"/>
  <c r="N486" i="1"/>
  <c r="E487" i="1"/>
  <c r="G487" i="1"/>
  <c r="O487" i="1" s="1"/>
  <c r="N487" i="1"/>
  <c r="E488" i="1"/>
  <c r="G488" i="1"/>
  <c r="O488" i="1" s="1"/>
  <c r="N488" i="1"/>
  <c r="E489" i="1"/>
  <c r="G489" i="1"/>
  <c r="O489" i="1" s="1"/>
  <c r="N489" i="1"/>
  <c r="E490" i="1"/>
  <c r="G490" i="1"/>
  <c r="O490" i="1" s="1"/>
  <c r="N490" i="1"/>
  <c r="E491" i="1"/>
  <c r="G491" i="1"/>
  <c r="O491" i="1" s="1"/>
  <c r="N491" i="1"/>
  <c r="E492" i="1"/>
  <c r="G492" i="1"/>
  <c r="O492" i="1" s="1"/>
  <c r="N492" i="1"/>
  <c r="E493" i="1"/>
  <c r="G493" i="1"/>
  <c r="O493" i="1" s="1"/>
  <c r="N493" i="1"/>
  <c r="E494" i="1"/>
  <c r="G494" i="1"/>
  <c r="O494" i="1" s="1"/>
  <c r="N494" i="1"/>
  <c r="E495" i="1"/>
  <c r="G495" i="1"/>
  <c r="O495" i="1" s="1"/>
  <c r="N495" i="1"/>
  <c r="E496" i="1"/>
  <c r="G496" i="1"/>
  <c r="O496" i="1" s="1"/>
  <c r="N496" i="1"/>
  <c r="E497" i="1"/>
  <c r="G497" i="1"/>
  <c r="O497" i="1" s="1"/>
  <c r="N497" i="1"/>
  <c r="E498" i="1"/>
  <c r="G498" i="1"/>
  <c r="O498" i="1" s="1"/>
  <c r="N498" i="1"/>
  <c r="E499" i="1"/>
  <c r="G499" i="1"/>
  <c r="O499" i="1" s="1"/>
  <c r="N499" i="1"/>
  <c r="E500" i="1"/>
  <c r="G500" i="1"/>
  <c r="O500" i="1" s="1"/>
  <c r="N500" i="1"/>
  <c r="E501" i="1"/>
  <c r="G501" i="1"/>
  <c r="O501" i="1" s="1"/>
  <c r="N501" i="1"/>
  <c r="E502" i="1"/>
  <c r="G502" i="1"/>
  <c r="O502" i="1" s="1"/>
  <c r="N502" i="1"/>
  <c r="E503" i="1"/>
  <c r="G503" i="1"/>
  <c r="O503" i="1" s="1"/>
  <c r="N503" i="1"/>
  <c r="E504" i="1"/>
  <c r="G504" i="1"/>
  <c r="O504" i="1" s="1"/>
  <c r="N504" i="1"/>
  <c r="E505" i="1"/>
  <c r="G505" i="1"/>
  <c r="O505" i="1" s="1"/>
  <c r="N505" i="1"/>
  <c r="E506" i="1"/>
  <c r="G506" i="1"/>
  <c r="O506" i="1" s="1"/>
  <c r="N506" i="1"/>
  <c r="E507" i="1"/>
  <c r="G507" i="1"/>
  <c r="O507" i="1" s="1"/>
  <c r="N507" i="1"/>
  <c r="E508" i="1"/>
  <c r="G508" i="1"/>
  <c r="O508" i="1" s="1"/>
  <c r="N508" i="1"/>
  <c r="E509" i="1"/>
  <c r="G509" i="1"/>
  <c r="O509" i="1" s="1"/>
  <c r="N509" i="1"/>
  <c r="E510" i="1"/>
  <c r="G510" i="1"/>
  <c r="O510" i="1" s="1"/>
  <c r="N510" i="1"/>
  <c r="E511" i="1"/>
  <c r="G511" i="1"/>
  <c r="O511" i="1" s="1"/>
  <c r="N511" i="1"/>
  <c r="E512" i="1"/>
  <c r="G512" i="1"/>
  <c r="O512" i="1" s="1"/>
  <c r="N512" i="1"/>
  <c r="E513" i="1"/>
  <c r="G513" i="1"/>
  <c r="O513" i="1" s="1"/>
  <c r="N513" i="1"/>
  <c r="E514" i="1"/>
  <c r="G514" i="1"/>
  <c r="O514" i="1" s="1"/>
  <c r="N514" i="1"/>
  <c r="E515" i="1"/>
  <c r="G515" i="1"/>
  <c r="O515" i="1" s="1"/>
  <c r="N515" i="1"/>
  <c r="E516" i="1"/>
  <c r="G516" i="1"/>
  <c r="O516" i="1" s="1"/>
  <c r="N516" i="1"/>
  <c r="E517" i="1"/>
  <c r="G517" i="1"/>
  <c r="O517" i="1" s="1"/>
  <c r="N517" i="1"/>
  <c r="E518" i="1"/>
  <c r="G518" i="1"/>
  <c r="O518" i="1" s="1"/>
  <c r="N518" i="1"/>
  <c r="E519" i="1"/>
  <c r="G519" i="1"/>
  <c r="O519" i="1" s="1"/>
  <c r="N519" i="1"/>
  <c r="E520" i="1"/>
  <c r="G520" i="1"/>
  <c r="O520" i="1" s="1"/>
  <c r="N520" i="1"/>
  <c r="E521" i="1"/>
  <c r="G521" i="1"/>
  <c r="O521" i="1" s="1"/>
  <c r="N521" i="1"/>
  <c r="E522" i="1"/>
  <c r="G522" i="1"/>
  <c r="O522" i="1" s="1"/>
  <c r="N522" i="1"/>
  <c r="E523" i="1"/>
  <c r="G523" i="1"/>
  <c r="O523" i="1" s="1"/>
  <c r="N523" i="1"/>
  <c r="E524" i="1"/>
  <c r="G524" i="1"/>
  <c r="O524" i="1" s="1"/>
  <c r="N524" i="1"/>
  <c r="E525" i="1"/>
  <c r="G525" i="1"/>
  <c r="O525" i="1" s="1"/>
  <c r="N525" i="1"/>
  <c r="E526" i="1"/>
  <c r="G526" i="1"/>
  <c r="O526" i="1" s="1"/>
  <c r="N526" i="1"/>
  <c r="E527" i="1"/>
  <c r="G527" i="1"/>
  <c r="O527" i="1" s="1"/>
  <c r="N527" i="1"/>
  <c r="E528" i="1"/>
  <c r="G528" i="1"/>
  <c r="O528" i="1" s="1"/>
  <c r="N528" i="1"/>
  <c r="E529" i="1"/>
  <c r="G529" i="1"/>
  <c r="O529" i="1" s="1"/>
  <c r="N529" i="1"/>
  <c r="E530" i="1"/>
  <c r="G530" i="1"/>
  <c r="O530" i="1" s="1"/>
  <c r="N530" i="1"/>
  <c r="E531" i="1"/>
  <c r="G531" i="1"/>
  <c r="O531" i="1" s="1"/>
  <c r="N531" i="1"/>
  <c r="E532" i="1"/>
  <c r="G532" i="1"/>
  <c r="O532" i="1" s="1"/>
  <c r="N532" i="1"/>
  <c r="E533" i="1"/>
  <c r="G533" i="1"/>
  <c r="O533" i="1" s="1"/>
  <c r="N533" i="1"/>
  <c r="E534" i="1"/>
  <c r="G534" i="1"/>
  <c r="O534" i="1" s="1"/>
  <c r="N534" i="1"/>
  <c r="E535" i="1"/>
  <c r="G535" i="1"/>
  <c r="O535" i="1" s="1"/>
  <c r="N535" i="1"/>
  <c r="E536" i="1"/>
  <c r="G536" i="1"/>
  <c r="O536" i="1" s="1"/>
  <c r="N536" i="1"/>
  <c r="E537" i="1"/>
  <c r="G537" i="1"/>
  <c r="O537" i="1" s="1"/>
  <c r="N537" i="1"/>
  <c r="E538" i="1"/>
  <c r="G538" i="1"/>
  <c r="O538" i="1" s="1"/>
  <c r="N538" i="1"/>
  <c r="E539" i="1"/>
  <c r="G539" i="1"/>
  <c r="O539" i="1" s="1"/>
  <c r="N539" i="1"/>
  <c r="E540" i="1"/>
  <c r="G540" i="1"/>
  <c r="O540" i="1" s="1"/>
  <c r="N540" i="1"/>
  <c r="E541" i="1"/>
  <c r="G541" i="1"/>
  <c r="O541" i="1" s="1"/>
  <c r="N541" i="1"/>
  <c r="E542" i="1"/>
  <c r="G542" i="1"/>
  <c r="O542" i="1" s="1"/>
  <c r="N542" i="1"/>
  <c r="E543" i="1"/>
  <c r="G543" i="1"/>
  <c r="O543" i="1" s="1"/>
  <c r="N543" i="1"/>
  <c r="E544" i="1"/>
  <c r="G544" i="1"/>
  <c r="O544" i="1" s="1"/>
  <c r="N544" i="1"/>
  <c r="E545" i="1"/>
  <c r="G545" i="1"/>
  <c r="O545" i="1" s="1"/>
  <c r="N545" i="1"/>
  <c r="E546" i="1"/>
  <c r="G546" i="1"/>
  <c r="O546" i="1" s="1"/>
  <c r="N546" i="1"/>
  <c r="E547" i="1"/>
  <c r="G547" i="1"/>
  <c r="O547" i="1" s="1"/>
  <c r="N547" i="1"/>
  <c r="E548" i="1"/>
  <c r="G548" i="1"/>
  <c r="O548" i="1" s="1"/>
  <c r="N548" i="1"/>
  <c r="E549" i="1"/>
  <c r="G549" i="1"/>
  <c r="O549" i="1" s="1"/>
  <c r="N549" i="1"/>
  <c r="E550" i="1"/>
  <c r="G550" i="1"/>
  <c r="O550" i="1" s="1"/>
  <c r="N550" i="1"/>
  <c r="E551" i="1"/>
  <c r="G551" i="1"/>
  <c r="O551" i="1" s="1"/>
  <c r="N551" i="1"/>
  <c r="E552" i="1"/>
  <c r="G552" i="1"/>
  <c r="O552" i="1" s="1"/>
  <c r="N552" i="1"/>
  <c r="E553" i="1"/>
  <c r="G553" i="1"/>
  <c r="O553" i="1" s="1"/>
  <c r="N553" i="1"/>
  <c r="E554" i="1"/>
  <c r="G554" i="1"/>
  <c r="O554" i="1" s="1"/>
  <c r="N554" i="1"/>
  <c r="E555" i="1"/>
  <c r="G555" i="1"/>
  <c r="O555" i="1" s="1"/>
  <c r="N555" i="1"/>
  <c r="E556" i="1"/>
  <c r="G556" i="1"/>
  <c r="O556" i="1" s="1"/>
  <c r="N556" i="1"/>
  <c r="E557" i="1"/>
  <c r="G557" i="1"/>
  <c r="O557" i="1" s="1"/>
  <c r="N557" i="1"/>
  <c r="E558" i="1"/>
  <c r="G558" i="1"/>
  <c r="O558" i="1" s="1"/>
  <c r="N558" i="1"/>
  <c r="E559" i="1"/>
  <c r="G559" i="1"/>
  <c r="O559" i="1" s="1"/>
  <c r="N559" i="1"/>
  <c r="E560" i="1"/>
  <c r="G560" i="1"/>
  <c r="O560" i="1" s="1"/>
  <c r="N560" i="1"/>
  <c r="E561" i="1"/>
  <c r="G561" i="1"/>
  <c r="O561" i="1" s="1"/>
  <c r="N561" i="1"/>
  <c r="E562" i="1"/>
  <c r="G562" i="1"/>
  <c r="O562" i="1" s="1"/>
  <c r="N562" i="1"/>
  <c r="E563" i="1"/>
  <c r="G563" i="1"/>
  <c r="O563" i="1" s="1"/>
  <c r="N563" i="1"/>
  <c r="E564" i="1"/>
  <c r="G564" i="1"/>
  <c r="O564" i="1" s="1"/>
  <c r="N564" i="1"/>
  <c r="E565" i="1"/>
  <c r="G565" i="1"/>
  <c r="O565" i="1" s="1"/>
  <c r="N565" i="1"/>
  <c r="E566" i="1"/>
  <c r="G566" i="1"/>
  <c r="O566" i="1" s="1"/>
  <c r="N566" i="1"/>
  <c r="E567" i="1"/>
  <c r="G567" i="1"/>
  <c r="O567" i="1" s="1"/>
  <c r="N567" i="1"/>
  <c r="E568" i="1"/>
  <c r="G568" i="1"/>
  <c r="O568" i="1" s="1"/>
  <c r="N568" i="1"/>
  <c r="E569" i="1"/>
  <c r="G569" i="1"/>
  <c r="O569" i="1" s="1"/>
  <c r="N569" i="1"/>
  <c r="E570" i="1"/>
  <c r="G570" i="1"/>
  <c r="O570" i="1" s="1"/>
  <c r="N570" i="1"/>
  <c r="E571" i="1"/>
  <c r="G571" i="1"/>
  <c r="O571" i="1" s="1"/>
  <c r="N571" i="1"/>
  <c r="E572" i="1"/>
  <c r="G572" i="1"/>
  <c r="O572" i="1" s="1"/>
  <c r="N572" i="1"/>
  <c r="E573" i="1"/>
  <c r="G573" i="1"/>
  <c r="O573" i="1" s="1"/>
  <c r="N573" i="1"/>
  <c r="E574" i="1"/>
  <c r="G574" i="1"/>
  <c r="O574" i="1" s="1"/>
  <c r="N574" i="1"/>
  <c r="E575" i="1"/>
  <c r="G575" i="1"/>
  <c r="O575" i="1" s="1"/>
  <c r="N575" i="1"/>
  <c r="E576" i="1"/>
  <c r="G576" i="1"/>
  <c r="O576" i="1" s="1"/>
  <c r="N576" i="1"/>
  <c r="E577" i="1"/>
  <c r="G577" i="1"/>
  <c r="O577" i="1" s="1"/>
  <c r="N577" i="1"/>
  <c r="E578" i="1"/>
  <c r="G578" i="1"/>
  <c r="O578" i="1" s="1"/>
  <c r="N578" i="1"/>
  <c r="E579" i="1"/>
  <c r="G579" i="1"/>
  <c r="O579" i="1" s="1"/>
  <c r="N579" i="1"/>
  <c r="E580" i="1"/>
  <c r="G580" i="1"/>
  <c r="O580" i="1" s="1"/>
  <c r="N580" i="1"/>
  <c r="E581" i="1"/>
  <c r="G581" i="1"/>
  <c r="O581" i="1" s="1"/>
  <c r="N581" i="1"/>
  <c r="E582" i="1"/>
  <c r="G582" i="1"/>
  <c r="O582" i="1" s="1"/>
  <c r="N582" i="1"/>
  <c r="E583" i="1"/>
  <c r="G583" i="1"/>
  <c r="O583" i="1" s="1"/>
  <c r="N583" i="1"/>
  <c r="E584" i="1"/>
  <c r="G584" i="1"/>
  <c r="O584" i="1" s="1"/>
  <c r="N584" i="1"/>
  <c r="E585" i="1"/>
  <c r="G585" i="1"/>
  <c r="O585" i="1" s="1"/>
  <c r="N585" i="1"/>
  <c r="E586" i="1"/>
  <c r="G586" i="1"/>
  <c r="O586" i="1" s="1"/>
  <c r="N586" i="1"/>
  <c r="E587" i="1"/>
  <c r="G587" i="1"/>
  <c r="O587" i="1" s="1"/>
  <c r="N587" i="1"/>
  <c r="E588" i="1"/>
  <c r="G588" i="1"/>
  <c r="O588" i="1" s="1"/>
  <c r="N588" i="1"/>
  <c r="E589" i="1"/>
  <c r="G589" i="1"/>
  <c r="O589" i="1" s="1"/>
  <c r="N589" i="1"/>
  <c r="E590" i="1"/>
  <c r="G590" i="1"/>
  <c r="O590" i="1" s="1"/>
  <c r="N590" i="1"/>
  <c r="E591" i="1"/>
  <c r="G591" i="1"/>
  <c r="O591" i="1" s="1"/>
  <c r="N591" i="1"/>
  <c r="E592" i="1"/>
  <c r="G592" i="1"/>
  <c r="O592" i="1" s="1"/>
  <c r="N592" i="1"/>
  <c r="E593" i="1"/>
  <c r="G593" i="1"/>
  <c r="O593" i="1" s="1"/>
  <c r="N593" i="1"/>
  <c r="E594" i="1"/>
  <c r="G594" i="1"/>
  <c r="O594" i="1" s="1"/>
  <c r="N594" i="1"/>
  <c r="E595" i="1"/>
  <c r="G595" i="1"/>
  <c r="O595" i="1" s="1"/>
  <c r="N595" i="1"/>
  <c r="E596" i="1"/>
  <c r="G596" i="1"/>
  <c r="O596" i="1" s="1"/>
  <c r="N596" i="1"/>
  <c r="E597" i="1"/>
  <c r="G597" i="1"/>
  <c r="O597" i="1" s="1"/>
  <c r="N597" i="1"/>
  <c r="E598" i="1"/>
  <c r="G598" i="1"/>
  <c r="O598" i="1" s="1"/>
  <c r="N598" i="1"/>
  <c r="E599" i="1"/>
  <c r="G599" i="1"/>
  <c r="O599" i="1" s="1"/>
  <c r="N599" i="1"/>
  <c r="E600" i="1"/>
  <c r="G600" i="1"/>
  <c r="O600" i="1" s="1"/>
  <c r="N600" i="1"/>
  <c r="E601" i="1"/>
  <c r="G601" i="1"/>
  <c r="O601" i="1" s="1"/>
  <c r="N601" i="1"/>
  <c r="E602" i="1"/>
  <c r="G602" i="1"/>
  <c r="O602" i="1" s="1"/>
  <c r="N602" i="1"/>
  <c r="E603" i="1"/>
  <c r="G603" i="1"/>
  <c r="O603" i="1" s="1"/>
  <c r="N603" i="1"/>
  <c r="E604" i="1"/>
  <c r="G604" i="1"/>
  <c r="O604" i="1" s="1"/>
  <c r="N604" i="1"/>
  <c r="E605" i="1"/>
  <c r="G605" i="1"/>
  <c r="O605" i="1" s="1"/>
  <c r="N605" i="1"/>
  <c r="E606" i="1"/>
  <c r="G606" i="1"/>
  <c r="O606" i="1" s="1"/>
  <c r="N606" i="1"/>
  <c r="E607" i="1"/>
  <c r="G607" i="1"/>
  <c r="O607" i="1" s="1"/>
  <c r="N607" i="1"/>
  <c r="E608" i="1"/>
  <c r="G608" i="1"/>
  <c r="O608" i="1" s="1"/>
  <c r="N608" i="1"/>
  <c r="E609" i="1"/>
  <c r="G609" i="1"/>
  <c r="O609" i="1" s="1"/>
  <c r="N609" i="1"/>
  <c r="E610" i="1"/>
  <c r="G610" i="1"/>
  <c r="O610" i="1" s="1"/>
  <c r="N610" i="1"/>
  <c r="E611" i="1"/>
  <c r="G611" i="1"/>
  <c r="O611" i="1" s="1"/>
  <c r="N611" i="1"/>
  <c r="E612" i="1"/>
  <c r="G612" i="1"/>
  <c r="O612" i="1" s="1"/>
  <c r="N612" i="1"/>
  <c r="E613" i="1"/>
  <c r="G613" i="1"/>
  <c r="O613" i="1" s="1"/>
  <c r="N613" i="1"/>
  <c r="E614" i="1"/>
  <c r="G614" i="1"/>
  <c r="O614" i="1" s="1"/>
  <c r="N614" i="1"/>
  <c r="E615" i="1"/>
  <c r="G615" i="1"/>
  <c r="O615" i="1" s="1"/>
  <c r="N615" i="1"/>
  <c r="E616" i="1"/>
  <c r="G616" i="1"/>
  <c r="O616" i="1" s="1"/>
  <c r="N616" i="1"/>
  <c r="E617" i="1"/>
  <c r="G617" i="1"/>
  <c r="O617" i="1" s="1"/>
  <c r="N617" i="1"/>
  <c r="E618" i="1"/>
  <c r="G618" i="1"/>
  <c r="O618" i="1" s="1"/>
  <c r="N618" i="1"/>
  <c r="E619" i="1"/>
  <c r="G619" i="1"/>
  <c r="O619" i="1" s="1"/>
  <c r="N619" i="1"/>
  <c r="E620" i="1"/>
  <c r="G620" i="1"/>
  <c r="O620" i="1" s="1"/>
  <c r="N620" i="1"/>
  <c r="E621" i="1"/>
  <c r="G621" i="1"/>
  <c r="O621" i="1" s="1"/>
  <c r="N621" i="1"/>
  <c r="E622" i="1"/>
  <c r="G622" i="1"/>
  <c r="O622" i="1" s="1"/>
  <c r="N622" i="1"/>
  <c r="E623" i="1"/>
  <c r="G623" i="1"/>
  <c r="O623" i="1" s="1"/>
  <c r="N623" i="1"/>
  <c r="E624" i="1"/>
  <c r="G624" i="1"/>
  <c r="O624" i="1" s="1"/>
  <c r="N624" i="1"/>
  <c r="E625" i="1"/>
  <c r="G625" i="1"/>
  <c r="O625" i="1" s="1"/>
  <c r="N625" i="1"/>
  <c r="E626" i="1"/>
  <c r="G626" i="1"/>
  <c r="O626" i="1" s="1"/>
  <c r="N626" i="1"/>
  <c r="E627" i="1"/>
  <c r="G627" i="1"/>
  <c r="O627" i="1" s="1"/>
  <c r="N627" i="1"/>
  <c r="E628" i="1"/>
  <c r="G628" i="1"/>
  <c r="O628" i="1" s="1"/>
  <c r="N628" i="1"/>
  <c r="E629" i="1"/>
  <c r="G629" i="1"/>
  <c r="O629" i="1" s="1"/>
  <c r="N629" i="1"/>
  <c r="E630" i="1"/>
  <c r="G630" i="1"/>
  <c r="O630" i="1" s="1"/>
  <c r="N630" i="1"/>
  <c r="E631" i="1"/>
  <c r="G631" i="1"/>
  <c r="O631" i="1" s="1"/>
  <c r="N631" i="1"/>
  <c r="E632" i="1"/>
  <c r="G632" i="1"/>
  <c r="O632" i="1" s="1"/>
  <c r="N632" i="1"/>
  <c r="E633" i="1"/>
  <c r="G633" i="1"/>
  <c r="O633" i="1" s="1"/>
  <c r="N633" i="1"/>
  <c r="E634" i="1"/>
  <c r="G634" i="1"/>
  <c r="O634" i="1" s="1"/>
  <c r="N634" i="1"/>
  <c r="E635" i="1"/>
  <c r="G635" i="1"/>
  <c r="O635" i="1" s="1"/>
  <c r="N635" i="1"/>
  <c r="E636" i="1"/>
  <c r="G636" i="1"/>
  <c r="O636" i="1" s="1"/>
  <c r="N636" i="1"/>
  <c r="E637" i="1"/>
  <c r="G637" i="1"/>
  <c r="O637" i="1" s="1"/>
  <c r="N637" i="1"/>
  <c r="E638" i="1"/>
  <c r="G638" i="1"/>
  <c r="O638" i="1" s="1"/>
  <c r="N638" i="1"/>
  <c r="E639" i="1"/>
  <c r="G639" i="1"/>
  <c r="O639" i="1" s="1"/>
  <c r="N639" i="1"/>
  <c r="E640" i="1"/>
  <c r="G640" i="1"/>
  <c r="O640" i="1" s="1"/>
  <c r="N640" i="1"/>
  <c r="E641" i="1"/>
  <c r="G641" i="1"/>
  <c r="O641" i="1" s="1"/>
  <c r="N641" i="1"/>
  <c r="E642" i="1"/>
  <c r="G642" i="1"/>
  <c r="O642" i="1" s="1"/>
  <c r="N642" i="1"/>
  <c r="E643" i="1"/>
  <c r="G643" i="1"/>
  <c r="O643" i="1" s="1"/>
  <c r="N643" i="1"/>
  <c r="E644" i="1"/>
  <c r="G644" i="1"/>
  <c r="O644" i="1" s="1"/>
  <c r="N644" i="1"/>
  <c r="E645" i="1"/>
  <c r="G645" i="1"/>
  <c r="O645" i="1" s="1"/>
  <c r="N645" i="1"/>
  <c r="E646" i="1"/>
  <c r="G646" i="1"/>
  <c r="O646" i="1" s="1"/>
  <c r="N646" i="1"/>
  <c r="E647" i="1"/>
  <c r="G647" i="1"/>
  <c r="O647" i="1" s="1"/>
  <c r="N647" i="1"/>
  <c r="E648" i="1"/>
  <c r="G648" i="1"/>
  <c r="O648" i="1" s="1"/>
  <c r="N648" i="1"/>
  <c r="E649" i="1"/>
  <c r="G649" i="1"/>
  <c r="O649" i="1" s="1"/>
  <c r="N649" i="1"/>
  <c r="E650" i="1"/>
  <c r="G650" i="1"/>
  <c r="O650" i="1" s="1"/>
  <c r="N650" i="1"/>
  <c r="E651" i="1"/>
  <c r="G651" i="1"/>
  <c r="O651" i="1" s="1"/>
  <c r="N651" i="1"/>
  <c r="E652" i="1"/>
  <c r="G652" i="1"/>
  <c r="O652" i="1" s="1"/>
  <c r="N652" i="1"/>
  <c r="E653" i="1"/>
  <c r="G653" i="1"/>
  <c r="O653" i="1" s="1"/>
  <c r="N653" i="1"/>
  <c r="E654" i="1"/>
  <c r="G654" i="1"/>
  <c r="O654" i="1" s="1"/>
  <c r="N654" i="1"/>
  <c r="E655" i="1"/>
  <c r="G655" i="1"/>
  <c r="O655" i="1" s="1"/>
  <c r="N655" i="1"/>
  <c r="E656" i="1"/>
  <c r="G656" i="1"/>
  <c r="O656" i="1" s="1"/>
  <c r="N656" i="1"/>
  <c r="E657" i="1"/>
  <c r="G657" i="1"/>
  <c r="O657" i="1" s="1"/>
  <c r="N657" i="1"/>
  <c r="E658" i="1"/>
  <c r="G658" i="1"/>
  <c r="O658" i="1" s="1"/>
  <c r="N658" i="1"/>
  <c r="E659" i="1"/>
  <c r="G659" i="1"/>
  <c r="O659" i="1" s="1"/>
  <c r="N659" i="1"/>
  <c r="E660" i="1"/>
  <c r="G660" i="1"/>
  <c r="O660" i="1" s="1"/>
  <c r="N660" i="1"/>
  <c r="E661" i="1"/>
  <c r="G661" i="1"/>
  <c r="O661" i="1" s="1"/>
  <c r="N661" i="1"/>
  <c r="E662" i="1"/>
  <c r="G662" i="1"/>
  <c r="O662" i="1" s="1"/>
  <c r="N662" i="1"/>
  <c r="E663" i="1"/>
  <c r="G663" i="1"/>
  <c r="O663" i="1" s="1"/>
  <c r="N663" i="1"/>
  <c r="E664" i="1"/>
  <c r="G664" i="1"/>
  <c r="O664" i="1" s="1"/>
  <c r="N664" i="1"/>
  <c r="E665" i="1"/>
  <c r="G665" i="1"/>
  <c r="O665" i="1" s="1"/>
  <c r="N665" i="1"/>
  <c r="E666" i="1"/>
  <c r="G666" i="1"/>
  <c r="O666" i="1" s="1"/>
  <c r="N666" i="1"/>
  <c r="E667" i="1"/>
  <c r="G667" i="1"/>
  <c r="O667" i="1" s="1"/>
  <c r="N667" i="1"/>
  <c r="E668" i="1"/>
  <c r="G668" i="1"/>
  <c r="O668" i="1" s="1"/>
  <c r="N668" i="1"/>
  <c r="E669" i="1"/>
  <c r="G669" i="1"/>
  <c r="O669" i="1" s="1"/>
  <c r="N669" i="1"/>
  <c r="E670" i="1"/>
  <c r="G670" i="1"/>
  <c r="O670" i="1" s="1"/>
  <c r="N670" i="1"/>
  <c r="E671" i="1"/>
  <c r="G671" i="1"/>
  <c r="O671" i="1" s="1"/>
  <c r="N671" i="1"/>
  <c r="E672" i="1"/>
  <c r="G672" i="1"/>
  <c r="O672" i="1" s="1"/>
  <c r="N672" i="1"/>
  <c r="E673" i="1"/>
  <c r="G673" i="1"/>
  <c r="O673" i="1" s="1"/>
  <c r="N673" i="1"/>
  <c r="E674" i="1"/>
  <c r="G674" i="1"/>
  <c r="O674" i="1" s="1"/>
  <c r="N674" i="1"/>
  <c r="E675" i="1"/>
  <c r="G675" i="1"/>
  <c r="O675" i="1" s="1"/>
  <c r="N675" i="1"/>
  <c r="E676" i="1"/>
  <c r="G676" i="1"/>
  <c r="O676" i="1" s="1"/>
  <c r="N676" i="1"/>
  <c r="E677" i="1"/>
  <c r="G677" i="1"/>
  <c r="O677" i="1" s="1"/>
  <c r="N677" i="1"/>
  <c r="E678" i="1"/>
  <c r="G678" i="1"/>
  <c r="O678" i="1" s="1"/>
  <c r="N678" i="1"/>
  <c r="E679" i="1"/>
  <c r="G679" i="1"/>
  <c r="O679" i="1" s="1"/>
  <c r="N679" i="1"/>
  <c r="E680" i="1"/>
  <c r="G680" i="1"/>
  <c r="O680" i="1" s="1"/>
  <c r="N680" i="1"/>
  <c r="E681" i="1"/>
  <c r="G681" i="1"/>
  <c r="O681" i="1" s="1"/>
  <c r="N681" i="1"/>
  <c r="E682" i="1"/>
  <c r="G682" i="1"/>
  <c r="O682" i="1" s="1"/>
  <c r="N682" i="1"/>
  <c r="E683" i="1"/>
  <c r="G683" i="1"/>
  <c r="O683" i="1" s="1"/>
  <c r="N683" i="1"/>
  <c r="E684" i="1"/>
  <c r="G684" i="1"/>
  <c r="O684" i="1" s="1"/>
  <c r="N684" i="1"/>
  <c r="E685" i="1"/>
  <c r="G685" i="1"/>
  <c r="O685" i="1" s="1"/>
  <c r="N685" i="1"/>
  <c r="E686" i="1"/>
  <c r="G686" i="1"/>
  <c r="O686" i="1" s="1"/>
  <c r="N686" i="1"/>
  <c r="E687" i="1"/>
  <c r="G687" i="1"/>
  <c r="O687" i="1" s="1"/>
  <c r="N687" i="1"/>
  <c r="E688" i="1"/>
  <c r="G688" i="1"/>
  <c r="O688" i="1" s="1"/>
  <c r="N688" i="1"/>
  <c r="E689" i="1"/>
  <c r="G689" i="1"/>
  <c r="O689" i="1" s="1"/>
  <c r="N689" i="1"/>
  <c r="E690" i="1"/>
  <c r="G690" i="1"/>
  <c r="O690" i="1" s="1"/>
  <c r="N690" i="1"/>
  <c r="E691" i="1"/>
  <c r="G691" i="1"/>
  <c r="O691" i="1" s="1"/>
  <c r="N691" i="1"/>
  <c r="E692" i="1"/>
  <c r="G692" i="1"/>
  <c r="O692" i="1" s="1"/>
  <c r="N692" i="1"/>
  <c r="E693" i="1"/>
  <c r="G693" i="1"/>
  <c r="O693" i="1" s="1"/>
  <c r="N693" i="1"/>
  <c r="E694" i="1"/>
  <c r="G694" i="1"/>
  <c r="O694" i="1" s="1"/>
  <c r="N694" i="1"/>
  <c r="E695" i="1"/>
  <c r="G695" i="1"/>
  <c r="O695" i="1" s="1"/>
  <c r="N695" i="1"/>
  <c r="E696" i="1"/>
  <c r="G696" i="1"/>
  <c r="O696" i="1" s="1"/>
  <c r="N696" i="1"/>
  <c r="E697" i="1"/>
  <c r="G697" i="1"/>
  <c r="O697" i="1" s="1"/>
  <c r="N697" i="1"/>
  <c r="E698" i="1"/>
  <c r="G698" i="1"/>
  <c r="O698" i="1" s="1"/>
  <c r="N698" i="1"/>
  <c r="E699" i="1"/>
  <c r="G699" i="1"/>
  <c r="O699" i="1" s="1"/>
  <c r="N699" i="1"/>
  <c r="E700" i="1"/>
  <c r="G700" i="1"/>
  <c r="O700" i="1" s="1"/>
  <c r="N700" i="1"/>
  <c r="E701" i="1"/>
  <c r="G701" i="1"/>
  <c r="O701" i="1" s="1"/>
  <c r="N701" i="1"/>
  <c r="E702" i="1"/>
  <c r="G702" i="1"/>
  <c r="O702" i="1" s="1"/>
  <c r="N702" i="1"/>
  <c r="E703" i="1"/>
  <c r="G703" i="1"/>
  <c r="O703" i="1" s="1"/>
  <c r="N703" i="1"/>
  <c r="E704" i="1"/>
  <c r="G704" i="1"/>
  <c r="O704" i="1" s="1"/>
  <c r="N704" i="1"/>
  <c r="E705" i="1"/>
  <c r="G705" i="1"/>
  <c r="O705" i="1" s="1"/>
  <c r="N705" i="1"/>
  <c r="E706" i="1"/>
  <c r="G706" i="1"/>
  <c r="O706" i="1" s="1"/>
  <c r="N706" i="1"/>
  <c r="E707" i="1"/>
  <c r="G707" i="1"/>
  <c r="O707" i="1" s="1"/>
  <c r="N707" i="1"/>
  <c r="E708" i="1"/>
  <c r="G708" i="1"/>
  <c r="O708" i="1" s="1"/>
  <c r="N708" i="1"/>
  <c r="E709" i="1"/>
  <c r="G709" i="1"/>
  <c r="O709" i="1" s="1"/>
  <c r="N709" i="1"/>
  <c r="E710" i="1"/>
  <c r="G710" i="1"/>
  <c r="O710" i="1" s="1"/>
  <c r="N710" i="1"/>
  <c r="E711" i="1"/>
  <c r="G711" i="1"/>
  <c r="O711" i="1" s="1"/>
  <c r="N711" i="1"/>
  <c r="E712" i="1"/>
  <c r="G712" i="1"/>
  <c r="O712" i="1" s="1"/>
  <c r="N712" i="1"/>
  <c r="E713" i="1"/>
  <c r="G713" i="1"/>
  <c r="O713" i="1" s="1"/>
  <c r="N713" i="1"/>
  <c r="E714" i="1"/>
  <c r="G714" i="1"/>
  <c r="O714" i="1" s="1"/>
  <c r="N714" i="1"/>
  <c r="E715" i="1"/>
  <c r="G715" i="1"/>
  <c r="O715" i="1" s="1"/>
  <c r="N715" i="1"/>
  <c r="E716" i="1"/>
  <c r="G716" i="1"/>
  <c r="O716" i="1" s="1"/>
  <c r="N716" i="1"/>
  <c r="E717" i="1"/>
  <c r="G717" i="1"/>
  <c r="O717" i="1" s="1"/>
  <c r="N717" i="1"/>
  <c r="E718" i="1"/>
  <c r="G718" i="1"/>
  <c r="O718" i="1" s="1"/>
  <c r="N718" i="1"/>
  <c r="E719" i="1"/>
  <c r="G719" i="1"/>
  <c r="O719" i="1" s="1"/>
  <c r="N719" i="1"/>
  <c r="E720" i="1"/>
  <c r="G720" i="1"/>
  <c r="O720" i="1" s="1"/>
  <c r="N720" i="1"/>
  <c r="E721" i="1"/>
  <c r="G721" i="1"/>
  <c r="O721" i="1" s="1"/>
  <c r="N721" i="1"/>
  <c r="E722" i="1"/>
  <c r="G722" i="1"/>
  <c r="O722" i="1" s="1"/>
  <c r="N722" i="1"/>
  <c r="E723" i="1"/>
  <c r="G723" i="1"/>
  <c r="O723" i="1" s="1"/>
  <c r="N723" i="1"/>
  <c r="E724" i="1"/>
  <c r="G724" i="1"/>
  <c r="O724" i="1" s="1"/>
  <c r="N724" i="1"/>
  <c r="E725" i="1"/>
  <c r="G725" i="1"/>
  <c r="O725" i="1" s="1"/>
  <c r="N725" i="1"/>
  <c r="E726" i="1"/>
  <c r="G726" i="1"/>
  <c r="O726" i="1" s="1"/>
  <c r="N726" i="1"/>
  <c r="E727" i="1"/>
  <c r="G727" i="1"/>
  <c r="O727" i="1" s="1"/>
  <c r="N727" i="1"/>
  <c r="E728" i="1"/>
  <c r="G728" i="1"/>
  <c r="O728" i="1" s="1"/>
  <c r="N728" i="1"/>
  <c r="E729" i="1"/>
  <c r="G729" i="1"/>
  <c r="O729" i="1" s="1"/>
  <c r="N729" i="1"/>
  <c r="E730" i="1"/>
  <c r="G730" i="1"/>
  <c r="O730" i="1" s="1"/>
  <c r="N730" i="1"/>
  <c r="E731" i="1"/>
  <c r="G731" i="1"/>
  <c r="O731" i="1" s="1"/>
  <c r="N731" i="1"/>
  <c r="E732" i="1"/>
  <c r="G732" i="1"/>
  <c r="O732" i="1" s="1"/>
  <c r="N732" i="1"/>
  <c r="E733" i="1"/>
  <c r="G733" i="1"/>
  <c r="O733" i="1" s="1"/>
  <c r="N733" i="1"/>
  <c r="E734" i="1"/>
  <c r="G734" i="1"/>
  <c r="O734" i="1" s="1"/>
  <c r="N734" i="1"/>
  <c r="E735" i="1"/>
  <c r="G735" i="1"/>
  <c r="O735" i="1" s="1"/>
  <c r="N735" i="1"/>
  <c r="E736" i="1"/>
  <c r="G736" i="1"/>
  <c r="O736" i="1" s="1"/>
  <c r="N736" i="1"/>
  <c r="E737" i="1"/>
  <c r="G737" i="1"/>
  <c r="O737" i="1" s="1"/>
  <c r="N737" i="1"/>
  <c r="E738" i="1"/>
  <c r="G738" i="1"/>
  <c r="O738" i="1" s="1"/>
  <c r="N738" i="1"/>
  <c r="E739" i="1"/>
  <c r="G739" i="1"/>
  <c r="O739" i="1" s="1"/>
  <c r="N739" i="1"/>
  <c r="E740" i="1"/>
  <c r="G740" i="1"/>
  <c r="O740" i="1" s="1"/>
  <c r="N740" i="1"/>
  <c r="E741" i="1"/>
  <c r="G741" i="1"/>
  <c r="O741" i="1" s="1"/>
  <c r="N741" i="1"/>
  <c r="E742" i="1"/>
  <c r="G742" i="1"/>
  <c r="O742" i="1" s="1"/>
  <c r="N742" i="1"/>
  <c r="E743" i="1"/>
  <c r="G743" i="1"/>
  <c r="O743" i="1" s="1"/>
  <c r="N743" i="1"/>
  <c r="E744" i="1"/>
  <c r="G744" i="1"/>
  <c r="O744" i="1" s="1"/>
  <c r="N744" i="1"/>
  <c r="E745" i="1"/>
  <c r="G745" i="1"/>
  <c r="O745" i="1" s="1"/>
  <c r="N745" i="1"/>
  <c r="E746" i="1"/>
  <c r="G746" i="1"/>
  <c r="O746" i="1" s="1"/>
  <c r="N746" i="1"/>
  <c r="E747" i="1"/>
  <c r="G747" i="1"/>
  <c r="O747" i="1" s="1"/>
  <c r="N747" i="1"/>
  <c r="E748" i="1"/>
  <c r="G748" i="1"/>
  <c r="O748" i="1" s="1"/>
  <c r="N748" i="1"/>
  <c r="E749" i="1"/>
  <c r="G749" i="1"/>
  <c r="O749" i="1" s="1"/>
  <c r="N749" i="1"/>
  <c r="E750" i="1"/>
  <c r="G750" i="1"/>
  <c r="O750" i="1" s="1"/>
  <c r="N750" i="1"/>
  <c r="E751" i="1"/>
  <c r="G751" i="1"/>
  <c r="O751" i="1" s="1"/>
  <c r="N751" i="1"/>
  <c r="E752" i="1"/>
  <c r="G752" i="1"/>
  <c r="O752" i="1" s="1"/>
  <c r="N752" i="1"/>
  <c r="E753" i="1"/>
  <c r="G753" i="1"/>
  <c r="O753" i="1" s="1"/>
  <c r="N753" i="1"/>
  <c r="E754" i="1"/>
  <c r="G754" i="1"/>
  <c r="O754" i="1" s="1"/>
  <c r="N754" i="1"/>
  <c r="E755" i="1"/>
  <c r="G755" i="1"/>
  <c r="O755" i="1" s="1"/>
  <c r="N755" i="1"/>
  <c r="E756" i="1"/>
  <c r="G756" i="1"/>
  <c r="O756" i="1" s="1"/>
  <c r="N756" i="1"/>
  <c r="E757" i="1"/>
  <c r="G757" i="1"/>
  <c r="O757" i="1" s="1"/>
  <c r="N757" i="1"/>
  <c r="E758" i="1"/>
  <c r="G758" i="1"/>
  <c r="O758" i="1" s="1"/>
  <c r="N758" i="1"/>
  <c r="E759" i="1"/>
  <c r="G759" i="1"/>
  <c r="O759" i="1" s="1"/>
  <c r="N759" i="1"/>
  <c r="E760" i="1"/>
  <c r="G760" i="1"/>
  <c r="O760" i="1" s="1"/>
  <c r="N760" i="1"/>
  <c r="E761" i="1"/>
  <c r="G761" i="1"/>
  <c r="O761" i="1" s="1"/>
  <c r="N761" i="1"/>
  <c r="E762" i="1"/>
  <c r="G762" i="1"/>
  <c r="O762" i="1" s="1"/>
  <c r="N762" i="1"/>
  <c r="E763" i="1"/>
  <c r="G763" i="1"/>
  <c r="O763" i="1" s="1"/>
  <c r="N763" i="1"/>
  <c r="E764" i="1"/>
  <c r="G764" i="1"/>
  <c r="O764" i="1" s="1"/>
  <c r="N764" i="1"/>
  <c r="E765" i="1"/>
  <c r="G765" i="1"/>
  <c r="O765" i="1" s="1"/>
  <c r="N765" i="1"/>
  <c r="E766" i="1"/>
  <c r="G766" i="1"/>
  <c r="O766" i="1" s="1"/>
  <c r="N766" i="1"/>
  <c r="E767" i="1"/>
  <c r="G767" i="1"/>
  <c r="O767" i="1" s="1"/>
  <c r="N767" i="1"/>
  <c r="E768" i="1"/>
  <c r="G768" i="1"/>
  <c r="O768" i="1" s="1"/>
  <c r="N768" i="1"/>
  <c r="E769" i="1"/>
  <c r="G769" i="1"/>
  <c r="O769" i="1" s="1"/>
  <c r="N769" i="1"/>
  <c r="E770" i="1"/>
  <c r="G770" i="1"/>
  <c r="O770" i="1" s="1"/>
  <c r="N770" i="1"/>
  <c r="E771" i="1"/>
  <c r="G771" i="1"/>
  <c r="O771" i="1" s="1"/>
  <c r="N771" i="1"/>
  <c r="E772" i="1"/>
  <c r="G772" i="1"/>
  <c r="O772" i="1" s="1"/>
  <c r="N772" i="1"/>
  <c r="E773" i="1"/>
  <c r="G773" i="1"/>
  <c r="O773" i="1" s="1"/>
  <c r="N773" i="1"/>
  <c r="E774" i="1"/>
  <c r="G774" i="1"/>
  <c r="O774" i="1" s="1"/>
  <c r="N774" i="1"/>
  <c r="E775" i="1"/>
  <c r="G775" i="1"/>
  <c r="O775" i="1" s="1"/>
  <c r="N775" i="1"/>
  <c r="E776" i="1"/>
  <c r="G776" i="1"/>
  <c r="O776" i="1" s="1"/>
  <c r="N776" i="1"/>
  <c r="E777" i="1"/>
  <c r="G777" i="1"/>
  <c r="O777" i="1" s="1"/>
  <c r="N777" i="1"/>
  <c r="E778" i="1"/>
  <c r="G778" i="1"/>
  <c r="O778" i="1" s="1"/>
  <c r="N778" i="1"/>
  <c r="E779" i="1"/>
  <c r="G779" i="1"/>
  <c r="O779" i="1" s="1"/>
  <c r="N779" i="1"/>
  <c r="E780" i="1"/>
  <c r="G780" i="1"/>
  <c r="O780" i="1" s="1"/>
  <c r="N780" i="1"/>
  <c r="E781" i="1"/>
  <c r="G781" i="1"/>
  <c r="O781" i="1" s="1"/>
  <c r="N781" i="1"/>
  <c r="E782" i="1"/>
  <c r="G782" i="1"/>
  <c r="O782" i="1" s="1"/>
  <c r="N782" i="1"/>
  <c r="E783" i="1"/>
  <c r="G783" i="1"/>
  <c r="O783" i="1" s="1"/>
  <c r="N783" i="1"/>
  <c r="E784" i="1"/>
  <c r="G784" i="1"/>
  <c r="O784" i="1" s="1"/>
  <c r="N784" i="1"/>
  <c r="E785" i="1"/>
  <c r="G785" i="1"/>
  <c r="O785" i="1" s="1"/>
  <c r="N785" i="1"/>
  <c r="E786" i="1"/>
  <c r="G786" i="1"/>
  <c r="O786" i="1" s="1"/>
  <c r="N786" i="1"/>
  <c r="E787" i="1"/>
  <c r="G787" i="1"/>
  <c r="O787" i="1" s="1"/>
  <c r="N787" i="1"/>
  <c r="E788" i="1"/>
  <c r="G788" i="1"/>
  <c r="O788" i="1" s="1"/>
  <c r="N788" i="1"/>
  <c r="E789" i="1"/>
  <c r="G789" i="1"/>
  <c r="O789" i="1" s="1"/>
  <c r="N789" i="1"/>
  <c r="E790" i="1"/>
  <c r="G790" i="1"/>
  <c r="O790" i="1" s="1"/>
  <c r="N790" i="1"/>
  <c r="E791" i="1"/>
  <c r="G791" i="1"/>
  <c r="O791" i="1" s="1"/>
  <c r="N791" i="1"/>
  <c r="E792" i="1"/>
  <c r="G792" i="1"/>
  <c r="O792" i="1" s="1"/>
  <c r="N792" i="1"/>
  <c r="E793" i="1"/>
  <c r="G793" i="1"/>
  <c r="O793" i="1" s="1"/>
  <c r="N793" i="1"/>
  <c r="E794" i="1"/>
  <c r="G794" i="1"/>
  <c r="O794" i="1" s="1"/>
  <c r="N794" i="1"/>
  <c r="E795" i="1"/>
  <c r="G795" i="1"/>
  <c r="O795" i="1" s="1"/>
  <c r="N795" i="1"/>
  <c r="E796" i="1"/>
  <c r="G796" i="1"/>
  <c r="O796" i="1" s="1"/>
  <c r="N796" i="1"/>
  <c r="E797" i="1"/>
  <c r="G797" i="1"/>
  <c r="O797" i="1" s="1"/>
  <c r="N797" i="1"/>
  <c r="E798" i="1"/>
  <c r="G798" i="1"/>
  <c r="O798" i="1" s="1"/>
  <c r="N798" i="1"/>
  <c r="E799" i="1"/>
  <c r="G799" i="1"/>
  <c r="O799" i="1" s="1"/>
  <c r="N799" i="1"/>
  <c r="E800" i="1"/>
  <c r="G800" i="1"/>
  <c r="O800" i="1" s="1"/>
  <c r="N800" i="1"/>
  <c r="E801" i="1"/>
  <c r="G801" i="1"/>
  <c r="O801" i="1" s="1"/>
  <c r="N801" i="1"/>
  <c r="E802" i="1"/>
  <c r="G802" i="1"/>
  <c r="O802" i="1" s="1"/>
  <c r="N802" i="1"/>
  <c r="E803" i="1"/>
  <c r="G803" i="1"/>
  <c r="O803" i="1" s="1"/>
  <c r="N803" i="1"/>
  <c r="E804" i="1"/>
  <c r="G804" i="1"/>
  <c r="O804" i="1" s="1"/>
  <c r="N804" i="1"/>
  <c r="E805" i="1"/>
  <c r="G805" i="1"/>
  <c r="O805" i="1" s="1"/>
  <c r="N805" i="1"/>
  <c r="E806" i="1"/>
  <c r="G806" i="1"/>
  <c r="O806" i="1" s="1"/>
  <c r="N806" i="1"/>
  <c r="E807" i="1"/>
  <c r="G807" i="1"/>
  <c r="O807" i="1" s="1"/>
  <c r="N807" i="1"/>
  <c r="E808" i="1"/>
  <c r="G808" i="1"/>
  <c r="O808" i="1" s="1"/>
  <c r="N808" i="1"/>
  <c r="E809" i="1"/>
  <c r="G809" i="1"/>
  <c r="O809" i="1" s="1"/>
  <c r="N809" i="1"/>
  <c r="E810" i="1"/>
  <c r="G810" i="1"/>
  <c r="O810" i="1" s="1"/>
  <c r="N810" i="1"/>
  <c r="E811" i="1"/>
  <c r="G811" i="1"/>
  <c r="O811" i="1" s="1"/>
  <c r="N811" i="1"/>
  <c r="E812" i="1"/>
  <c r="G812" i="1"/>
  <c r="O812" i="1" s="1"/>
  <c r="N812" i="1"/>
  <c r="E813" i="1"/>
  <c r="G813" i="1"/>
  <c r="O813" i="1" s="1"/>
  <c r="N813" i="1"/>
  <c r="E814" i="1"/>
  <c r="G814" i="1"/>
  <c r="O814" i="1" s="1"/>
  <c r="N814" i="1"/>
  <c r="E815" i="1"/>
  <c r="G815" i="1"/>
  <c r="O815" i="1" s="1"/>
  <c r="N815" i="1"/>
  <c r="E816" i="1"/>
  <c r="G816" i="1"/>
  <c r="O816" i="1" s="1"/>
  <c r="N816" i="1"/>
  <c r="E817" i="1"/>
  <c r="G817" i="1"/>
  <c r="O817" i="1" s="1"/>
  <c r="N817" i="1"/>
  <c r="E818" i="1"/>
  <c r="G818" i="1"/>
  <c r="O818" i="1" s="1"/>
  <c r="N818" i="1"/>
  <c r="E819" i="1"/>
  <c r="G819" i="1"/>
  <c r="O819" i="1" s="1"/>
  <c r="N819" i="1"/>
  <c r="E820" i="1"/>
  <c r="G820" i="1"/>
  <c r="O820" i="1" s="1"/>
  <c r="N820" i="1"/>
  <c r="E821" i="1"/>
  <c r="G821" i="1"/>
  <c r="O821" i="1" s="1"/>
  <c r="N821" i="1"/>
  <c r="E822" i="1"/>
  <c r="G822" i="1"/>
  <c r="O822" i="1" s="1"/>
  <c r="N822" i="1"/>
  <c r="E823" i="1"/>
  <c r="G823" i="1"/>
  <c r="O823" i="1" s="1"/>
  <c r="N823" i="1"/>
  <c r="E824" i="1"/>
  <c r="G824" i="1"/>
  <c r="O824" i="1" s="1"/>
  <c r="N824" i="1"/>
  <c r="E825" i="1"/>
  <c r="G825" i="1"/>
  <c r="O825" i="1" s="1"/>
  <c r="N825" i="1"/>
  <c r="E826" i="1"/>
  <c r="G826" i="1"/>
  <c r="O826" i="1" s="1"/>
  <c r="N826" i="1"/>
  <c r="E827" i="1"/>
  <c r="G827" i="1"/>
  <c r="O827" i="1" s="1"/>
  <c r="N827" i="1"/>
  <c r="E828" i="1"/>
  <c r="G828" i="1"/>
  <c r="O828" i="1" s="1"/>
  <c r="N828" i="1"/>
  <c r="E829" i="1"/>
  <c r="G829" i="1"/>
  <c r="O829" i="1" s="1"/>
  <c r="N829" i="1"/>
  <c r="E830" i="1"/>
  <c r="G830" i="1"/>
  <c r="O830" i="1" s="1"/>
  <c r="N830" i="1"/>
  <c r="E831" i="1"/>
  <c r="G831" i="1"/>
  <c r="O831" i="1" s="1"/>
  <c r="N831" i="1"/>
  <c r="E832" i="1"/>
  <c r="G832" i="1"/>
  <c r="O832" i="1" s="1"/>
  <c r="N832" i="1"/>
  <c r="E833" i="1"/>
  <c r="G833" i="1"/>
  <c r="O833" i="1" s="1"/>
  <c r="N833" i="1"/>
  <c r="E834" i="1"/>
  <c r="G834" i="1"/>
  <c r="O834" i="1" s="1"/>
  <c r="N834" i="1"/>
  <c r="E835" i="1"/>
  <c r="G835" i="1"/>
  <c r="O835" i="1" s="1"/>
  <c r="N835" i="1"/>
  <c r="E836" i="1"/>
  <c r="G836" i="1"/>
  <c r="O836" i="1" s="1"/>
  <c r="N836" i="1"/>
  <c r="E837" i="1"/>
  <c r="G837" i="1"/>
  <c r="O837" i="1" s="1"/>
  <c r="N837" i="1"/>
  <c r="E838" i="1"/>
  <c r="G838" i="1"/>
  <c r="O838" i="1" s="1"/>
  <c r="N838" i="1"/>
  <c r="E839" i="1"/>
  <c r="G839" i="1"/>
  <c r="O839" i="1" s="1"/>
  <c r="N839" i="1"/>
  <c r="E840" i="1"/>
  <c r="G840" i="1"/>
  <c r="O840" i="1" s="1"/>
  <c r="N840" i="1"/>
  <c r="E841" i="1"/>
  <c r="G841" i="1"/>
  <c r="O841" i="1" s="1"/>
  <c r="N841" i="1"/>
  <c r="E842" i="1"/>
  <c r="G842" i="1"/>
  <c r="O842" i="1" s="1"/>
  <c r="N842" i="1"/>
  <c r="E843" i="1"/>
  <c r="G843" i="1"/>
  <c r="O843" i="1" s="1"/>
  <c r="N843" i="1"/>
  <c r="E844" i="1"/>
  <c r="G844" i="1"/>
  <c r="O844" i="1" s="1"/>
  <c r="N844" i="1"/>
  <c r="E845" i="1"/>
  <c r="G845" i="1"/>
  <c r="O845" i="1" s="1"/>
  <c r="N845" i="1"/>
  <c r="E846" i="1"/>
  <c r="G846" i="1"/>
  <c r="O846" i="1" s="1"/>
  <c r="N846" i="1"/>
  <c r="E847" i="1"/>
  <c r="G847" i="1"/>
  <c r="O847" i="1" s="1"/>
  <c r="N847" i="1"/>
  <c r="E848" i="1"/>
  <c r="G848" i="1"/>
  <c r="O848" i="1" s="1"/>
  <c r="N848" i="1"/>
  <c r="E849" i="1"/>
  <c r="G849" i="1"/>
  <c r="O849" i="1" s="1"/>
  <c r="N849" i="1"/>
  <c r="E850" i="1"/>
  <c r="G850" i="1"/>
  <c r="O850" i="1" s="1"/>
  <c r="N850" i="1"/>
  <c r="E851" i="1"/>
  <c r="G851" i="1"/>
  <c r="O851" i="1" s="1"/>
  <c r="N851" i="1"/>
  <c r="E852" i="1"/>
  <c r="G852" i="1"/>
  <c r="O852" i="1" s="1"/>
  <c r="N852" i="1"/>
  <c r="E853" i="1"/>
  <c r="G853" i="1"/>
  <c r="O853" i="1" s="1"/>
  <c r="N853" i="1"/>
  <c r="E854" i="1"/>
  <c r="G854" i="1"/>
  <c r="O854" i="1" s="1"/>
  <c r="N854" i="1"/>
  <c r="E855" i="1"/>
  <c r="G855" i="1"/>
  <c r="O855" i="1" s="1"/>
  <c r="N855" i="1"/>
  <c r="E856" i="1"/>
  <c r="G856" i="1"/>
  <c r="O856" i="1" s="1"/>
  <c r="N856" i="1"/>
  <c r="E857" i="1"/>
  <c r="G857" i="1"/>
  <c r="O857" i="1" s="1"/>
  <c r="N857" i="1"/>
  <c r="E858" i="1"/>
  <c r="G858" i="1"/>
  <c r="O858" i="1" s="1"/>
  <c r="N858" i="1"/>
  <c r="E859" i="1"/>
  <c r="G859" i="1"/>
  <c r="O859" i="1" s="1"/>
  <c r="N859" i="1"/>
  <c r="E860" i="1"/>
  <c r="G860" i="1"/>
  <c r="O860" i="1" s="1"/>
  <c r="N860" i="1"/>
  <c r="E861" i="1"/>
  <c r="G861" i="1"/>
  <c r="O861" i="1" s="1"/>
  <c r="N861" i="1"/>
  <c r="E862" i="1"/>
  <c r="G862" i="1"/>
  <c r="O862" i="1" s="1"/>
  <c r="N862" i="1"/>
  <c r="E863" i="1"/>
  <c r="G863" i="1"/>
  <c r="O863" i="1" s="1"/>
  <c r="N863" i="1"/>
  <c r="E864" i="1"/>
  <c r="G864" i="1"/>
  <c r="O864" i="1" s="1"/>
  <c r="N864" i="1"/>
  <c r="E865" i="1"/>
  <c r="G865" i="1"/>
  <c r="O865" i="1" s="1"/>
  <c r="N865" i="1"/>
  <c r="E866" i="1"/>
  <c r="G866" i="1"/>
  <c r="O866" i="1" s="1"/>
  <c r="N866" i="1"/>
  <c r="E867" i="1"/>
  <c r="G867" i="1"/>
  <c r="O867" i="1" s="1"/>
  <c r="N867" i="1"/>
  <c r="E868" i="1"/>
  <c r="G868" i="1"/>
  <c r="O868" i="1" s="1"/>
  <c r="N868" i="1"/>
  <c r="E869" i="1"/>
  <c r="G869" i="1"/>
  <c r="O869" i="1" s="1"/>
  <c r="N869" i="1"/>
  <c r="E870" i="1"/>
  <c r="G870" i="1"/>
  <c r="O870" i="1" s="1"/>
  <c r="N870" i="1"/>
  <c r="E871" i="1"/>
  <c r="G871" i="1"/>
  <c r="O871" i="1" s="1"/>
  <c r="N871" i="1"/>
  <c r="E872" i="1"/>
  <c r="G872" i="1"/>
  <c r="O872" i="1" s="1"/>
  <c r="N872" i="1"/>
  <c r="E873" i="1"/>
  <c r="G873" i="1"/>
  <c r="O873" i="1" s="1"/>
  <c r="N873" i="1"/>
  <c r="E874" i="1"/>
  <c r="G874" i="1"/>
  <c r="O874" i="1" s="1"/>
  <c r="N874" i="1"/>
  <c r="E875" i="1"/>
  <c r="G875" i="1"/>
  <c r="O875" i="1" s="1"/>
  <c r="N875" i="1"/>
  <c r="E876" i="1"/>
  <c r="G876" i="1"/>
  <c r="O876" i="1" s="1"/>
  <c r="N876" i="1"/>
  <c r="E877" i="1"/>
  <c r="G877" i="1"/>
  <c r="O877" i="1" s="1"/>
  <c r="N877" i="1"/>
  <c r="E878" i="1"/>
  <c r="G878" i="1"/>
  <c r="O878" i="1" s="1"/>
  <c r="N878" i="1"/>
  <c r="E879" i="1"/>
  <c r="G879" i="1"/>
  <c r="O879" i="1" s="1"/>
  <c r="N879" i="1"/>
  <c r="E880" i="1"/>
  <c r="G880" i="1"/>
  <c r="O880" i="1" s="1"/>
  <c r="N880" i="1"/>
  <c r="E881" i="1"/>
  <c r="G881" i="1"/>
  <c r="O881" i="1" s="1"/>
  <c r="N881" i="1"/>
  <c r="E882" i="1"/>
  <c r="G882" i="1"/>
  <c r="O882" i="1" s="1"/>
  <c r="N882" i="1"/>
  <c r="E883" i="1"/>
  <c r="G883" i="1"/>
  <c r="O883" i="1" s="1"/>
  <c r="N883" i="1"/>
  <c r="E884" i="1"/>
  <c r="G884" i="1"/>
  <c r="O884" i="1" s="1"/>
  <c r="N884" i="1"/>
  <c r="E885" i="1"/>
  <c r="G885" i="1"/>
  <c r="O885" i="1" s="1"/>
  <c r="N885" i="1"/>
  <c r="E886" i="1"/>
  <c r="G886" i="1"/>
  <c r="O886" i="1" s="1"/>
  <c r="N886" i="1"/>
  <c r="E887" i="1"/>
  <c r="G887" i="1"/>
  <c r="O887" i="1" s="1"/>
  <c r="N887" i="1"/>
  <c r="E888" i="1"/>
  <c r="G888" i="1"/>
  <c r="O888" i="1" s="1"/>
  <c r="N888" i="1"/>
  <c r="E889" i="1"/>
  <c r="G889" i="1"/>
  <c r="O889" i="1" s="1"/>
  <c r="N889" i="1"/>
  <c r="E890" i="1"/>
  <c r="G890" i="1"/>
  <c r="O890" i="1" s="1"/>
  <c r="N890" i="1"/>
  <c r="E891" i="1"/>
  <c r="G891" i="1"/>
  <c r="O891" i="1" s="1"/>
  <c r="N891" i="1"/>
  <c r="E892" i="1"/>
  <c r="G892" i="1"/>
  <c r="O892" i="1" s="1"/>
  <c r="N892" i="1"/>
  <c r="E893" i="1"/>
  <c r="G893" i="1"/>
  <c r="O893" i="1" s="1"/>
  <c r="N893" i="1"/>
  <c r="E894" i="1"/>
  <c r="G894" i="1"/>
  <c r="O894" i="1" s="1"/>
  <c r="N894" i="1"/>
  <c r="E895" i="1"/>
  <c r="G895" i="1"/>
  <c r="O895" i="1" s="1"/>
  <c r="N895" i="1"/>
  <c r="E896" i="1"/>
  <c r="G896" i="1"/>
  <c r="O896" i="1" s="1"/>
  <c r="N896" i="1"/>
  <c r="E897" i="1"/>
  <c r="G897" i="1"/>
  <c r="O897" i="1" s="1"/>
  <c r="N897" i="1"/>
  <c r="E898" i="1"/>
  <c r="G898" i="1"/>
  <c r="O898" i="1" s="1"/>
  <c r="N898" i="1"/>
  <c r="E899" i="1"/>
  <c r="G899" i="1"/>
  <c r="O899" i="1" s="1"/>
  <c r="N899" i="1"/>
  <c r="E900" i="1"/>
  <c r="G900" i="1"/>
  <c r="O900" i="1" s="1"/>
  <c r="N900" i="1"/>
  <c r="E901" i="1"/>
  <c r="G901" i="1"/>
  <c r="O901" i="1" s="1"/>
  <c r="N901" i="1"/>
  <c r="E902" i="1"/>
  <c r="G902" i="1"/>
  <c r="O902" i="1" s="1"/>
  <c r="N902" i="1"/>
  <c r="E903" i="1"/>
  <c r="G903" i="1"/>
  <c r="O903" i="1" s="1"/>
  <c r="N903" i="1"/>
  <c r="E904" i="1"/>
  <c r="G904" i="1"/>
  <c r="O904" i="1" s="1"/>
  <c r="N904" i="1"/>
  <c r="E905" i="1"/>
  <c r="G905" i="1"/>
  <c r="O905" i="1" s="1"/>
  <c r="N905" i="1"/>
  <c r="E906" i="1"/>
  <c r="G906" i="1"/>
  <c r="O906" i="1" s="1"/>
  <c r="N906" i="1"/>
  <c r="E907" i="1"/>
  <c r="G907" i="1"/>
  <c r="O907" i="1" s="1"/>
  <c r="N907" i="1"/>
  <c r="E908" i="1"/>
  <c r="G908" i="1"/>
  <c r="O908" i="1" s="1"/>
  <c r="N908" i="1"/>
  <c r="E909" i="1"/>
  <c r="G909" i="1"/>
  <c r="O909" i="1" s="1"/>
  <c r="N909" i="1"/>
  <c r="E910" i="1"/>
  <c r="G910" i="1"/>
  <c r="O910" i="1" s="1"/>
  <c r="N910" i="1"/>
  <c r="E911" i="1"/>
  <c r="G911" i="1"/>
  <c r="O911" i="1" s="1"/>
  <c r="N911" i="1"/>
  <c r="E912" i="1"/>
  <c r="G912" i="1"/>
  <c r="O912" i="1" s="1"/>
  <c r="N912" i="1"/>
  <c r="E913" i="1"/>
  <c r="G913" i="1"/>
  <c r="O913" i="1" s="1"/>
  <c r="N913" i="1"/>
  <c r="E914" i="1"/>
  <c r="G914" i="1"/>
  <c r="O914" i="1" s="1"/>
  <c r="N914" i="1"/>
  <c r="E915" i="1"/>
  <c r="G915" i="1"/>
  <c r="O915" i="1" s="1"/>
  <c r="N915" i="1"/>
  <c r="E916" i="1"/>
  <c r="G916" i="1"/>
  <c r="O916" i="1" s="1"/>
  <c r="N916" i="1"/>
  <c r="E917" i="1"/>
  <c r="G917" i="1"/>
  <c r="O917" i="1" s="1"/>
  <c r="N917" i="1"/>
  <c r="E918" i="1"/>
  <c r="G918" i="1"/>
  <c r="O918" i="1" s="1"/>
  <c r="N918" i="1"/>
  <c r="E919" i="1"/>
  <c r="G919" i="1"/>
  <c r="O919" i="1" s="1"/>
  <c r="N919" i="1"/>
  <c r="E920" i="1"/>
  <c r="G920" i="1"/>
  <c r="O920" i="1" s="1"/>
  <c r="N920" i="1"/>
  <c r="E921" i="1"/>
  <c r="G921" i="1"/>
  <c r="O921" i="1" s="1"/>
  <c r="N921" i="1"/>
  <c r="E922" i="1"/>
  <c r="G922" i="1"/>
  <c r="O922" i="1" s="1"/>
  <c r="N922" i="1"/>
  <c r="E923" i="1"/>
  <c r="G923" i="1"/>
  <c r="O923" i="1" s="1"/>
  <c r="N923" i="1"/>
  <c r="E924" i="1"/>
  <c r="G924" i="1"/>
  <c r="O924" i="1" s="1"/>
  <c r="N924" i="1"/>
  <c r="E925" i="1"/>
  <c r="G925" i="1"/>
  <c r="O925" i="1" s="1"/>
  <c r="N925" i="1"/>
  <c r="E926" i="1"/>
  <c r="G926" i="1"/>
  <c r="O926" i="1" s="1"/>
  <c r="N926" i="1"/>
  <c r="E927" i="1"/>
  <c r="G927" i="1"/>
  <c r="O927" i="1" s="1"/>
  <c r="N927" i="1"/>
  <c r="E928" i="1"/>
  <c r="G928" i="1"/>
  <c r="O928" i="1" s="1"/>
  <c r="N928" i="1"/>
  <c r="E929" i="1"/>
  <c r="G929" i="1"/>
  <c r="O929" i="1" s="1"/>
  <c r="N929" i="1"/>
  <c r="E930" i="1"/>
  <c r="G930" i="1"/>
  <c r="O930" i="1" s="1"/>
  <c r="N930" i="1"/>
  <c r="E931" i="1"/>
  <c r="G931" i="1"/>
  <c r="O931" i="1" s="1"/>
  <c r="N931" i="1"/>
  <c r="E932" i="1"/>
  <c r="G932" i="1"/>
  <c r="O932" i="1" s="1"/>
  <c r="N932" i="1"/>
  <c r="E933" i="1"/>
  <c r="G933" i="1"/>
  <c r="O933" i="1" s="1"/>
  <c r="N933" i="1"/>
  <c r="E934" i="1"/>
  <c r="G934" i="1"/>
  <c r="O934" i="1" s="1"/>
  <c r="N934" i="1"/>
  <c r="E935" i="1"/>
  <c r="G935" i="1"/>
  <c r="O935" i="1" s="1"/>
  <c r="N935" i="1"/>
  <c r="E936" i="1"/>
  <c r="G936" i="1"/>
  <c r="O936" i="1" s="1"/>
  <c r="N936" i="1"/>
  <c r="E937" i="1"/>
  <c r="G937" i="1"/>
  <c r="O937" i="1" s="1"/>
  <c r="N937" i="1"/>
  <c r="E938" i="1"/>
  <c r="G938" i="1"/>
  <c r="O938" i="1" s="1"/>
  <c r="N938" i="1"/>
  <c r="E939" i="1"/>
  <c r="G939" i="1"/>
  <c r="O939" i="1" s="1"/>
  <c r="N939" i="1"/>
  <c r="E940" i="1"/>
  <c r="G940" i="1"/>
  <c r="O940" i="1" s="1"/>
  <c r="N940" i="1"/>
  <c r="E941" i="1"/>
  <c r="G941" i="1"/>
  <c r="O941" i="1" s="1"/>
  <c r="N941" i="1"/>
  <c r="E942" i="1"/>
  <c r="G942" i="1"/>
  <c r="O942" i="1" s="1"/>
  <c r="N942" i="1"/>
  <c r="E943" i="1"/>
  <c r="G943" i="1"/>
  <c r="O943" i="1" s="1"/>
  <c r="N943" i="1"/>
  <c r="E944" i="1"/>
  <c r="G944" i="1"/>
  <c r="O944" i="1" s="1"/>
  <c r="N944" i="1"/>
  <c r="E945" i="1"/>
  <c r="G945" i="1"/>
  <c r="O945" i="1" s="1"/>
  <c r="N945" i="1"/>
  <c r="E946" i="1"/>
  <c r="G946" i="1"/>
  <c r="O946" i="1" s="1"/>
  <c r="N946" i="1"/>
  <c r="E947" i="1"/>
  <c r="G947" i="1"/>
  <c r="O947" i="1" s="1"/>
  <c r="N947" i="1"/>
  <c r="E948" i="1"/>
  <c r="G948" i="1"/>
  <c r="O948" i="1" s="1"/>
  <c r="N948" i="1"/>
  <c r="E949" i="1"/>
  <c r="G949" i="1"/>
  <c r="O949" i="1" s="1"/>
  <c r="N949" i="1"/>
  <c r="E950" i="1"/>
  <c r="G950" i="1"/>
  <c r="O950" i="1" s="1"/>
  <c r="N950" i="1"/>
  <c r="E951" i="1"/>
  <c r="G951" i="1"/>
  <c r="O951" i="1" s="1"/>
  <c r="N951" i="1"/>
  <c r="E952" i="1"/>
  <c r="G952" i="1"/>
  <c r="O952" i="1" s="1"/>
  <c r="N952" i="1"/>
  <c r="E953" i="1"/>
  <c r="G953" i="1"/>
  <c r="O953" i="1" s="1"/>
  <c r="N953" i="1"/>
  <c r="E954" i="1"/>
  <c r="G954" i="1"/>
  <c r="O954" i="1" s="1"/>
  <c r="N954" i="1"/>
  <c r="E955" i="1"/>
  <c r="G955" i="1"/>
  <c r="O955" i="1" s="1"/>
  <c r="N955" i="1"/>
  <c r="E956" i="1"/>
  <c r="G956" i="1"/>
  <c r="O956" i="1" s="1"/>
  <c r="N956" i="1"/>
  <c r="E957" i="1"/>
  <c r="G957" i="1"/>
  <c r="O957" i="1" s="1"/>
  <c r="N957" i="1"/>
  <c r="E958" i="1"/>
  <c r="G958" i="1"/>
  <c r="O958" i="1" s="1"/>
  <c r="N958" i="1"/>
  <c r="E959" i="1"/>
  <c r="G959" i="1"/>
  <c r="O959" i="1" s="1"/>
  <c r="N959" i="1"/>
  <c r="E960" i="1"/>
  <c r="G960" i="1"/>
  <c r="O960" i="1" s="1"/>
  <c r="N960" i="1"/>
  <c r="E961" i="1"/>
  <c r="G961" i="1"/>
  <c r="O961" i="1" s="1"/>
  <c r="N961" i="1"/>
  <c r="E962" i="1"/>
  <c r="G962" i="1"/>
  <c r="O962" i="1" s="1"/>
  <c r="N962" i="1"/>
  <c r="E963" i="1"/>
  <c r="G963" i="1"/>
  <c r="O963" i="1" s="1"/>
  <c r="N963" i="1"/>
  <c r="E964" i="1"/>
  <c r="G964" i="1"/>
  <c r="O964" i="1" s="1"/>
  <c r="N964" i="1"/>
  <c r="E965" i="1"/>
  <c r="G965" i="1"/>
  <c r="O965" i="1" s="1"/>
  <c r="N965" i="1"/>
  <c r="E966" i="1"/>
  <c r="G966" i="1"/>
  <c r="O966" i="1" s="1"/>
  <c r="N966" i="1"/>
  <c r="E967" i="1"/>
  <c r="G967" i="1"/>
  <c r="O967" i="1" s="1"/>
  <c r="N967" i="1"/>
  <c r="E968" i="1"/>
  <c r="G968" i="1"/>
  <c r="O968" i="1" s="1"/>
  <c r="N968" i="1"/>
  <c r="E969" i="1"/>
  <c r="G969" i="1"/>
  <c r="O969" i="1" s="1"/>
  <c r="N969" i="1"/>
  <c r="E970" i="1"/>
  <c r="G970" i="1"/>
  <c r="O970" i="1" s="1"/>
  <c r="N970" i="1"/>
  <c r="E971" i="1"/>
  <c r="G971" i="1"/>
  <c r="O971" i="1" s="1"/>
  <c r="N971" i="1"/>
  <c r="E972" i="1"/>
  <c r="G972" i="1"/>
  <c r="O972" i="1" s="1"/>
  <c r="N972" i="1"/>
  <c r="E973" i="1"/>
  <c r="G973" i="1"/>
  <c r="O973" i="1" s="1"/>
  <c r="N973" i="1"/>
  <c r="E974" i="1"/>
  <c r="G974" i="1"/>
  <c r="O974" i="1" s="1"/>
  <c r="N974" i="1"/>
  <c r="E975" i="1"/>
  <c r="G975" i="1"/>
  <c r="O975" i="1" s="1"/>
  <c r="N975" i="1"/>
  <c r="E976" i="1"/>
  <c r="G976" i="1"/>
  <c r="O976" i="1" s="1"/>
  <c r="N976" i="1"/>
  <c r="E977" i="1"/>
  <c r="G977" i="1"/>
  <c r="O977" i="1" s="1"/>
  <c r="N977" i="1"/>
  <c r="E978" i="1"/>
  <c r="G978" i="1"/>
  <c r="O978" i="1" s="1"/>
  <c r="N978" i="1"/>
  <c r="E979" i="1"/>
  <c r="G979" i="1"/>
  <c r="O979" i="1" s="1"/>
  <c r="N979" i="1"/>
  <c r="E980" i="1"/>
  <c r="G980" i="1"/>
  <c r="O980" i="1" s="1"/>
  <c r="N980" i="1"/>
  <c r="E981" i="1"/>
  <c r="G981" i="1"/>
  <c r="O981" i="1" s="1"/>
  <c r="N981" i="1"/>
  <c r="E982" i="1"/>
  <c r="G982" i="1"/>
  <c r="O982" i="1" s="1"/>
  <c r="N982" i="1"/>
  <c r="E983" i="1"/>
  <c r="G983" i="1"/>
  <c r="O983" i="1" s="1"/>
  <c r="N983" i="1"/>
  <c r="E984" i="1"/>
  <c r="G984" i="1"/>
  <c r="O984" i="1" s="1"/>
  <c r="N984" i="1"/>
  <c r="E985" i="1"/>
  <c r="G985" i="1"/>
  <c r="O985" i="1" s="1"/>
  <c r="N985" i="1"/>
  <c r="E986" i="1"/>
  <c r="G986" i="1"/>
  <c r="O986" i="1" s="1"/>
  <c r="N986" i="1"/>
  <c r="E987" i="1"/>
  <c r="G987" i="1"/>
  <c r="O987" i="1" s="1"/>
  <c r="N987" i="1"/>
  <c r="E988" i="1"/>
  <c r="G988" i="1"/>
  <c r="O988" i="1" s="1"/>
  <c r="N988" i="1"/>
  <c r="E989" i="1"/>
  <c r="G989" i="1"/>
  <c r="O989" i="1" s="1"/>
  <c r="N989" i="1"/>
  <c r="E990" i="1"/>
  <c r="G990" i="1"/>
  <c r="O990" i="1" s="1"/>
  <c r="N990" i="1"/>
  <c r="E991" i="1"/>
  <c r="G991" i="1"/>
  <c r="O991" i="1" s="1"/>
  <c r="N991" i="1"/>
  <c r="E992" i="1"/>
  <c r="G992" i="1"/>
  <c r="O992" i="1" s="1"/>
  <c r="N992" i="1"/>
  <c r="E993" i="1"/>
  <c r="G993" i="1"/>
  <c r="O993" i="1" s="1"/>
  <c r="N993" i="1"/>
  <c r="E994" i="1"/>
  <c r="G994" i="1"/>
  <c r="O994" i="1" s="1"/>
  <c r="N994" i="1"/>
  <c r="E995" i="1"/>
  <c r="G995" i="1"/>
  <c r="O995" i="1" s="1"/>
  <c r="N995" i="1"/>
  <c r="E996" i="1"/>
  <c r="G996" i="1"/>
  <c r="O996" i="1" s="1"/>
  <c r="N996" i="1"/>
  <c r="E997" i="1"/>
  <c r="G997" i="1"/>
  <c r="O997" i="1" s="1"/>
  <c r="N997" i="1"/>
  <c r="E998" i="1"/>
  <c r="G998" i="1"/>
  <c r="O998" i="1" s="1"/>
  <c r="N998" i="1"/>
  <c r="E999" i="1"/>
  <c r="G999" i="1"/>
  <c r="O999" i="1" s="1"/>
  <c r="N999" i="1"/>
  <c r="E1000" i="1"/>
  <c r="G1000" i="1"/>
  <c r="O1000" i="1" s="1"/>
  <c r="N1000" i="1"/>
  <c r="E1001" i="1"/>
  <c r="G1001" i="1"/>
  <c r="O1001" i="1" s="1"/>
  <c r="N1001" i="1"/>
  <c r="E1002" i="1"/>
  <c r="G1002" i="1"/>
  <c r="O1002" i="1" s="1"/>
  <c r="N1002" i="1"/>
  <c r="E1003" i="1"/>
  <c r="G1003" i="1"/>
  <c r="O1003" i="1" s="1"/>
  <c r="N1003" i="1"/>
  <c r="E1004" i="1"/>
  <c r="G1004" i="1"/>
  <c r="O1004" i="1" s="1"/>
  <c r="N1004" i="1"/>
  <c r="E1005" i="1"/>
  <c r="G1005" i="1"/>
  <c r="O1005" i="1" s="1"/>
  <c r="N1005" i="1"/>
  <c r="E1006" i="1"/>
  <c r="G1006" i="1"/>
  <c r="O1006" i="1" s="1"/>
  <c r="N1006" i="1"/>
  <c r="E1007" i="1"/>
  <c r="G1007" i="1"/>
  <c r="O1007" i="1" s="1"/>
  <c r="N1007" i="1"/>
  <c r="E1008" i="1"/>
  <c r="G1008" i="1"/>
  <c r="O1008" i="1" s="1"/>
  <c r="N1008" i="1"/>
  <c r="E1009" i="1"/>
  <c r="G1009" i="1"/>
  <c r="O1009" i="1" s="1"/>
  <c r="N1009" i="1"/>
  <c r="E1010" i="1"/>
  <c r="G1010" i="1"/>
  <c r="O1010" i="1" s="1"/>
  <c r="N1010" i="1"/>
  <c r="E1011" i="1"/>
  <c r="G1011" i="1"/>
  <c r="O1011" i="1" s="1"/>
  <c r="N1011" i="1"/>
  <c r="E1012" i="1"/>
  <c r="G1012" i="1"/>
  <c r="O1012" i="1" s="1"/>
  <c r="N1012" i="1"/>
  <c r="E1013" i="1"/>
  <c r="G1013" i="1"/>
  <c r="O1013" i="1" s="1"/>
  <c r="N1013" i="1"/>
  <c r="E1014" i="1"/>
  <c r="G1014" i="1"/>
  <c r="O1014" i="1" s="1"/>
  <c r="N1014" i="1"/>
  <c r="E1015" i="1"/>
  <c r="G1015" i="1"/>
  <c r="O1015" i="1" s="1"/>
  <c r="N1015" i="1"/>
  <c r="E1016" i="1"/>
  <c r="G1016" i="1"/>
  <c r="O1016" i="1" s="1"/>
  <c r="N1016" i="1"/>
  <c r="E1017" i="1"/>
  <c r="G1017" i="1"/>
  <c r="O1017" i="1" s="1"/>
  <c r="N1017" i="1"/>
  <c r="E1018" i="1"/>
  <c r="G1018" i="1"/>
  <c r="O1018" i="1" s="1"/>
  <c r="N1018" i="1"/>
  <c r="E1019" i="1"/>
  <c r="G1019" i="1"/>
  <c r="O1019" i="1" s="1"/>
  <c r="N1019" i="1"/>
  <c r="E1020" i="1"/>
  <c r="G1020" i="1"/>
  <c r="O1020" i="1" s="1"/>
  <c r="N1020" i="1"/>
  <c r="E1021" i="1"/>
  <c r="G1021" i="1"/>
  <c r="O1021" i="1" s="1"/>
  <c r="N1021" i="1"/>
  <c r="E1022" i="1"/>
  <c r="G1022" i="1"/>
  <c r="O1022" i="1" s="1"/>
  <c r="N1022" i="1"/>
  <c r="E1023" i="1"/>
  <c r="G1023" i="1"/>
  <c r="O1023" i="1" s="1"/>
  <c r="N1023" i="1"/>
  <c r="E1024" i="1"/>
  <c r="G1024" i="1"/>
  <c r="O1024" i="1" s="1"/>
  <c r="N1024" i="1"/>
  <c r="E1025" i="1"/>
  <c r="G1025" i="1"/>
  <c r="O1025" i="1" s="1"/>
  <c r="N1025" i="1"/>
  <c r="E1026" i="1"/>
  <c r="G1026" i="1"/>
  <c r="O1026" i="1" s="1"/>
  <c r="N1026" i="1"/>
  <c r="E1027" i="1"/>
  <c r="G1027" i="1"/>
  <c r="O1027" i="1" s="1"/>
  <c r="N1027" i="1"/>
  <c r="E1028" i="1"/>
  <c r="G1028" i="1"/>
  <c r="O1028" i="1" s="1"/>
  <c r="N1028" i="1"/>
  <c r="E1029" i="1"/>
  <c r="G1029" i="1"/>
  <c r="O1029" i="1" s="1"/>
  <c r="N1029" i="1"/>
  <c r="E1030" i="1"/>
  <c r="G1030" i="1"/>
  <c r="O1030" i="1" s="1"/>
  <c r="N1030" i="1"/>
  <c r="E1031" i="1"/>
  <c r="G1031" i="1"/>
  <c r="O1031" i="1" s="1"/>
  <c r="N1031" i="1"/>
  <c r="E1032" i="1"/>
  <c r="G1032" i="1"/>
  <c r="O1032" i="1" s="1"/>
  <c r="N1032" i="1"/>
  <c r="E1033" i="1"/>
  <c r="G1033" i="1"/>
  <c r="O1033" i="1" s="1"/>
  <c r="N1033" i="1"/>
  <c r="E1034" i="1"/>
  <c r="G1034" i="1"/>
  <c r="O1034" i="1" s="1"/>
  <c r="N1034" i="1"/>
  <c r="E1035" i="1"/>
  <c r="G1035" i="1"/>
  <c r="O1035" i="1" s="1"/>
  <c r="N1035" i="1"/>
  <c r="E1036" i="1"/>
  <c r="G1036" i="1"/>
  <c r="O1036" i="1" s="1"/>
  <c r="N1036" i="1"/>
  <c r="E1037" i="1"/>
  <c r="G1037" i="1"/>
  <c r="O1037" i="1" s="1"/>
  <c r="N1037" i="1"/>
  <c r="E1038" i="1"/>
  <c r="G1038" i="1"/>
  <c r="O1038" i="1" s="1"/>
  <c r="N1038" i="1"/>
  <c r="E1039" i="1"/>
  <c r="G1039" i="1"/>
  <c r="O1039" i="1" s="1"/>
  <c r="N1039" i="1"/>
  <c r="E1040" i="1"/>
  <c r="G1040" i="1"/>
  <c r="O1040" i="1" s="1"/>
  <c r="N1040" i="1"/>
  <c r="E1041" i="1"/>
  <c r="G1041" i="1"/>
  <c r="O1041" i="1" s="1"/>
  <c r="N1041" i="1"/>
  <c r="E1042" i="1"/>
  <c r="G1042" i="1"/>
  <c r="O1042" i="1" s="1"/>
  <c r="N1042" i="1"/>
  <c r="E1043" i="1"/>
  <c r="G1043" i="1"/>
  <c r="O1043" i="1" s="1"/>
  <c r="N1043" i="1"/>
  <c r="E1044" i="1"/>
  <c r="G1044" i="1"/>
  <c r="O1044" i="1" s="1"/>
  <c r="N1044" i="1"/>
  <c r="E1045" i="1"/>
  <c r="G1045" i="1"/>
  <c r="O1045" i="1" s="1"/>
  <c r="N1045" i="1"/>
  <c r="E1046" i="1"/>
  <c r="G1046" i="1"/>
  <c r="O1046" i="1" s="1"/>
  <c r="N1046" i="1"/>
  <c r="E1047" i="1"/>
  <c r="G1047" i="1"/>
  <c r="O1047" i="1" s="1"/>
  <c r="N1047" i="1"/>
  <c r="E1048" i="1"/>
  <c r="G1048" i="1"/>
  <c r="O1048" i="1" s="1"/>
  <c r="N1048" i="1"/>
  <c r="E1049" i="1"/>
  <c r="G1049" i="1"/>
  <c r="O1049" i="1" s="1"/>
  <c r="N1049" i="1"/>
  <c r="E1050" i="1"/>
  <c r="G1050" i="1"/>
  <c r="O1050" i="1" s="1"/>
  <c r="N1050" i="1"/>
  <c r="E1051" i="1"/>
  <c r="G1051" i="1"/>
  <c r="O1051" i="1" s="1"/>
  <c r="N1051" i="1"/>
  <c r="E1052" i="1"/>
  <c r="G1052" i="1"/>
  <c r="O1052" i="1" s="1"/>
  <c r="N1052" i="1"/>
  <c r="E1053" i="1"/>
  <c r="G1053" i="1"/>
  <c r="O1053" i="1" s="1"/>
  <c r="N1053" i="1"/>
  <c r="E1054" i="1"/>
  <c r="G1054" i="1"/>
  <c r="O1054" i="1" s="1"/>
  <c r="N1054" i="1"/>
  <c r="E1055" i="1"/>
  <c r="G1055" i="1"/>
  <c r="O1055" i="1" s="1"/>
  <c r="N1055" i="1"/>
  <c r="E1056" i="1"/>
  <c r="G1056" i="1"/>
  <c r="O1056" i="1" s="1"/>
  <c r="N1056" i="1"/>
  <c r="E1057" i="1"/>
  <c r="G1057" i="1"/>
  <c r="O1057" i="1" s="1"/>
  <c r="N1057" i="1"/>
  <c r="E1058" i="1"/>
  <c r="G1058" i="1"/>
  <c r="O1058" i="1" s="1"/>
  <c r="N1058" i="1"/>
  <c r="E1059" i="1"/>
  <c r="G1059" i="1"/>
  <c r="O1059" i="1" s="1"/>
  <c r="N1059" i="1"/>
  <c r="E1060" i="1"/>
  <c r="G1060" i="1"/>
  <c r="O1060" i="1" s="1"/>
  <c r="N1060" i="1"/>
  <c r="E1061" i="1"/>
  <c r="G1061" i="1"/>
  <c r="O1061" i="1" s="1"/>
  <c r="N1061" i="1"/>
  <c r="E1062" i="1"/>
  <c r="G1062" i="1"/>
  <c r="O1062" i="1" s="1"/>
  <c r="N1062" i="1"/>
  <c r="E1063" i="1"/>
  <c r="G1063" i="1"/>
  <c r="O1063" i="1" s="1"/>
  <c r="N1063" i="1"/>
  <c r="E1064" i="1"/>
  <c r="G1064" i="1"/>
  <c r="O1064" i="1" s="1"/>
  <c r="N1064" i="1"/>
  <c r="E1065" i="1"/>
  <c r="G1065" i="1"/>
  <c r="O1065" i="1" s="1"/>
  <c r="N1065" i="1"/>
  <c r="E1066" i="1"/>
  <c r="G1066" i="1"/>
  <c r="O1066" i="1" s="1"/>
  <c r="N1066" i="1"/>
  <c r="E1067" i="1"/>
  <c r="G1067" i="1"/>
  <c r="O1067" i="1" s="1"/>
  <c r="N1067" i="1"/>
  <c r="E1068" i="1"/>
  <c r="G1068" i="1"/>
  <c r="O1068" i="1" s="1"/>
  <c r="N1068" i="1"/>
  <c r="E1069" i="1"/>
  <c r="G1069" i="1"/>
  <c r="O1069" i="1" s="1"/>
  <c r="N1069" i="1"/>
  <c r="E1070" i="1"/>
  <c r="G1070" i="1"/>
  <c r="O1070" i="1" s="1"/>
  <c r="N1070" i="1"/>
  <c r="E1071" i="1"/>
  <c r="G1071" i="1"/>
  <c r="O1071" i="1" s="1"/>
  <c r="N1071" i="1"/>
  <c r="E1072" i="1"/>
  <c r="G1072" i="1"/>
  <c r="O1072" i="1" s="1"/>
  <c r="N1072" i="1"/>
  <c r="E1073" i="1"/>
  <c r="G1073" i="1"/>
  <c r="O1073" i="1" s="1"/>
  <c r="N1073" i="1"/>
  <c r="E1074" i="1"/>
  <c r="G1074" i="1"/>
  <c r="O1074" i="1" s="1"/>
  <c r="N1074" i="1"/>
  <c r="L12" i="1"/>
  <c r="L21" i="1"/>
  <c r="L8" i="1"/>
  <c r="L6" i="1"/>
  <c r="E11" i="1"/>
  <c r="L11" i="1" s="1"/>
  <c r="E12" i="1"/>
  <c r="E14" i="1"/>
  <c r="E15" i="1"/>
  <c r="E16" i="1"/>
  <c r="L16" i="1" s="1"/>
  <c r="E17" i="1"/>
  <c r="L17" i="1" s="1"/>
  <c r="E18" i="1"/>
  <c r="L18" i="1" s="1"/>
  <c r="E19" i="1"/>
  <c r="L19" i="1" s="1"/>
  <c r="E20" i="1"/>
  <c r="G20" i="1" s="1"/>
  <c r="E21" i="1"/>
  <c r="G21" i="1" s="1"/>
  <c r="E22" i="1"/>
  <c r="M21" i="1" l="1"/>
  <c r="L15" i="1"/>
  <c r="L14" i="1"/>
  <c r="L22" i="1"/>
  <c r="L20" i="1"/>
  <c r="M20" i="1" s="1"/>
  <c r="L3" i="1"/>
  <c r="L4" i="1"/>
  <c r="G18" i="1" s="1"/>
  <c r="M18" i="1" s="1"/>
  <c r="L5" i="1"/>
  <c r="G15" i="1" s="1"/>
  <c r="L7" i="1"/>
  <c r="G19" i="1" s="1"/>
  <c r="M19" i="1" s="1"/>
  <c r="L2" i="1"/>
  <c r="G12" i="1" s="1"/>
  <c r="M12" i="1" s="1"/>
  <c r="E13" i="1"/>
  <c r="AL111" i="2"/>
  <c r="AE108" i="2"/>
  <c r="AD108" i="2" s="1"/>
  <c r="AC108" i="2" s="1"/>
  <c r="AE107" i="2"/>
  <c r="AD107" i="2" s="1"/>
  <c r="AC107" i="2" s="1"/>
  <c r="AE106" i="2"/>
  <c r="AD106" i="2"/>
  <c r="AC106" i="2" s="1"/>
  <c r="AE105" i="2"/>
  <c r="AD105" i="2"/>
  <c r="AC105" i="2"/>
  <c r="AD104" i="2"/>
  <c r="AC104" i="2"/>
  <c r="AI103" i="2"/>
  <c r="AH103" i="2"/>
  <c r="AH102" i="2" s="1"/>
  <c r="AG103" i="2"/>
  <c r="AF103" i="2"/>
  <c r="AC103" i="2"/>
  <c r="AI102" i="2"/>
  <c r="AG102" i="2"/>
  <c r="AF102" i="2"/>
  <c r="I74" i="2"/>
  <c r="J73" i="2"/>
  <c r="I73" i="2"/>
  <c r="K72" i="2"/>
  <c r="L72" i="2" s="1"/>
  <c r="J74" i="2" s="1"/>
  <c r="I72" i="2"/>
  <c r="Y57" i="2"/>
  <c r="AA52" i="2"/>
  <c r="Z52" i="2" s="1"/>
  <c r="Y52" i="2" s="1"/>
  <c r="AA51" i="2"/>
  <c r="Z51" i="2" s="1"/>
  <c r="Y51" i="2" s="1"/>
  <c r="AA50" i="2"/>
  <c r="Z50" i="2" s="1"/>
  <c r="Y50" i="2" s="1"/>
  <c r="AA49" i="2"/>
  <c r="Z49" i="2"/>
  <c r="Y49" i="2" s="1"/>
  <c r="Z48" i="2"/>
  <c r="Y48" i="2"/>
  <c r="AE47" i="2"/>
  <c r="AE46" i="2" s="1"/>
  <c r="AD47" i="2"/>
  <c r="AC47" i="2"/>
  <c r="AB47" i="2"/>
  <c r="Y47" i="2"/>
  <c r="AD46" i="2"/>
  <c r="AC46" i="2"/>
  <c r="AB46" i="2"/>
  <c r="AB41" i="2"/>
  <c r="Z41" i="2"/>
  <c r="AD40" i="2"/>
  <c r="AD39" i="2"/>
  <c r="Z39" i="2"/>
  <c r="Z40" i="2" s="1"/>
  <c r="Y39" i="2"/>
  <c r="Y40" i="2" s="1"/>
  <c r="AB37" i="2" s="1"/>
  <c r="AD38" i="2"/>
  <c r="AB38" i="2"/>
  <c r="AC37" i="2"/>
  <c r="Y41" i="2" s="1"/>
  <c r="AB33" i="2"/>
  <c r="AA33" i="2"/>
  <c r="Z33" i="2" s="1"/>
  <c r="AB31" i="2"/>
  <c r="AA32" i="2" s="1"/>
  <c r="Z32" i="2" s="1"/>
  <c r="Z31" i="2"/>
  <c r="Y30" i="2"/>
  <c r="AA29" i="2"/>
  <c r="Y31" i="2" s="1"/>
  <c r="AH25" i="2"/>
  <c r="AG25" i="2" s="1"/>
  <c r="AL20" i="2" s="1"/>
  <c r="AL19" i="2" s="1"/>
  <c r="AF25" i="2" s="1"/>
  <c r="AL24" i="2"/>
  <c r="AH24" i="2"/>
  <c r="AG24" i="2" s="1"/>
  <c r="AK20" i="2" s="1"/>
  <c r="AK19" i="2" s="1"/>
  <c r="AF24" i="2" s="1"/>
  <c r="AK23" i="2"/>
  <c r="AI23" i="2"/>
  <c r="AG21" i="2"/>
  <c r="AF21" i="2"/>
  <c r="Y21" i="2"/>
  <c r="AF20" i="2"/>
  <c r="AE14" i="2"/>
  <c r="AE15" i="2" s="1"/>
  <c r="AE16" i="2" s="1"/>
  <c r="AE17" i="2" s="1"/>
  <c r="AE18" i="2" s="1"/>
  <c r="AD14" i="2"/>
  <c r="AD15" i="2" s="1"/>
  <c r="AD16" i="2" s="1"/>
  <c r="AD17" i="2" s="1"/>
  <c r="AD18" i="2" s="1"/>
  <c r="AC14" i="2"/>
  <c r="AC15" i="2" s="1"/>
  <c r="AC16" i="2" s="1"/>
  <c r="AC17" i="2" s="1"/>
  <c r="AC18" i="2" s="1"/>
  <c r="AB14" i="2"/>
  <c r="AB15" i="2" s="1"/>
  <c r="AB16" i="2" s="1"/>
  <c r="AB17" i="2" s="1"/>
  <c r="AB18" i="2" s="1"/>
  <c r="AA14" i="2"/>
  <c r="AA15" i="2" s="1"/>
  <c r="AA16" i="2" s="1"/>
  <c r="AA17" i="2" s="1"/>
  <c r="AA18" i="2" s="1"/>
  <c r="Z14" i="2"/>
  <c r="Z15" i="2" s="1"/>
  <c r="Z16" i="2" s="1"/>
  <c r="Z17" i="2" s="1"/>
  <c r="Z18" i="2" s="1"/>
  <c r="Y14" i="2"/>
  <c r="Y15" i="2" s="1"/>
  <c r="Y16" i="2" s="1"/>
  <c r="Y17" i="2" s="1"/>
  <c r="Y18" i="2" s="1"/>
  <c r="AH13" i="2"/>
  <c r="Z21" i="2" s="1"/>
  <c r="AK12" i="2"/>
  <c r="Y24" i="2" s="1"/>
  <c r="AI12" i="2"/>
  <c r="AI21" i="2" s="1"/>
  <c r="AG12" i="2"/>
  <c r="AG13" i="2" s="1"/>
  <c r="Y8" i="2"/>
  <c r="Y7" i="2"/>
  <c r="Y6" i="2"/>
  <c r="AA5" i="2"/>
  <c r="Z6" i="2" s="1"/>
  <c r="Y5" i="2"/>
  <c r="I58" i="2"/>
  <c r="L48" i="2"/>
  <c r="L47" i="2" s="1"/>
  <c r="M48" i="2"/>
  <c r="M47" i="2" s="1"/>
  <c r="O48" i="2"/>
  <c r="O47" i="2" s="1"/>
  <c r="N48" i="2"/>
  <c r="N47" i="2" s="1"/>
  <c r="K53" i="2"/>
  <c r="J53" i="2" s="1"/>
  <c r="I53" i="2" s="1"/>
  <c r="K52" i="2"/>
  <c r="J52" i="2" s="1"/>
  <c r="I52" i="2" s="1"/>
  <c r="K51" i="2"/>
  <c r="J51" i="2" s="1"/>
  <c r="I51" i="2" s="1"/>
  <c r="K50" i="2"/>
  <c r="J50" i="2" s="1"/>
  <c r="I50" i="2" s="1"/>
  <c r="J49" i="2"/>
  <c r="I49" i="2"/>
  <c r="I48" i="2"/>
  <c r="G11" i="1" l="1"/>
  <c r="M11" i="1" s="1"/>
  <c r="M15" i="1"/>
  <c r="G14" i="1"/>
  <c r="M14" i="1" s="1"/>
  <c r="G17" i="1"/>
  <c r="M17" i="1" s="1"/>
  <c r="G16" i="1"/>
  <c r="M16" i="1" s="1"/>
  <c r="L13" i="1"/>
  <c r="G13" i="1"/>
  <c r="G22" i="1"/>
  <c r="M22" i="1" s="1"/>
  <c r="AF12" i="2"/>
  <c r="Y19" i="2" s="1"/>
  <c r="AB5" i="2"/>
  <c r="Z7" i="2" s="1"/>
  <c r="Y33" i="2"/>
  <c r="AC29" i="2" s="1"/>
  <c r="AC30" i="2"/>
  <c r="AB30" i="2"/>
  <c r="Y32" i="2"/>
  <c r="AB29" i="2" s="1"/>
  <c r="Z20" i="2"/>
  <c r="AG14" i="2"/>
  <c r="AC5" i="2"/>
  <c r="Z8" i="2" s="1"/>
  <c r="AL12" i="2"/>
  <c r="AI13" i="2"/>
  <c r="Y22" i="2"/>
  <c r="AG22" i="2"/>
  <c r="AG23" i="2" s="1"/>
  <c r="AF22" i="2"/>
  <c r="AF23" i="2" s="1"/>
  <c r="AF13" i="2"/>
  <c r="AH14" i="2"/>
  <c r="AI19" i="2"/>
  <c r="Y20" i="2"/>
  <c r="AI20" i="2"/>
  <c r="AH22" i="2"/>
  <c r="AH23" i="2" s="1"/>
  <c r="AD37" i="2"/>
  <c r="Y42" i="2" s="1"/>
  <c r="Z42" i="2" s="1"/>
  <c r="AJ12" i="2"/>
  <c r="AK13" i="2"/>
  <c r="M13" i="1" l="1"/>
  <c r="AA21" i="2"/>
  <c r="AB21" i="2" s="1"/>
  <c r="AC21" i="2" s="1"/>
  <c r="AD21" i="2" s="1"/>
  <c r="AE21" i="2" s="1"/>
  <c r="AH15" i="2"/>
  <c r="AH16" i="2" s="1"/>
  <c r="AH17" i="2" s="1"/>
  <c r="AH18" i="2" s="1"/>
  <c r="AG15" i="2"/>
  <c r="AG16" i="2" s="1"/>
  <c r="AG17" i="2" s="1"/>
  <c r="AG18" i="2" s="1"/>
  <c r="AA20" i="2"/>
  <c r="AB20" i="2" s="1"/>
  <c r="AC20" i="2" s="1"/>
  <c r="AD20" i="2" s="1"/>
  <c r="AE20" i="2" s="1"/>
  <c r="AK14" i="2"/>
  <c r="Z24" i="2"/>
  <c r="Z19" i="2"/>
  <c r="AF14" i="2"/>
  <c r="AI14" i="2"/>
  <c r="Z22" i="2"/>
  <c r="Y25" i="2"/>
  <c r="AL13" i="2"/>
  <c r="Y23" i="2"/>
  <c r="AJ20" i="2"/>
  <c r="AJ19" i="2"/>
  <c r="AJ21" i="2"/>
  <c r="AJ13" i="2"/>
  <c r="I7" i="2"/>
  <c r="I6" i="2"/>
  <c r="K5" i="2"/>
  <c r="L5" i="2" s="1"/>
  <c r="I5" i="2"/>
  <c r="Z25" i="2" l="1"/>
  <c r="AL14" i="2"/>
  <c r="AF15" i="2"/>
  <c r="AF16" i="2" s="1"/>
  <c r="AF17" i="2" s="1"/>
  <c r="AF18" i="2" s="1"/>
  <c r="AA19" i="2"/>
  <c r="AB19" i="2" s="1"/>
  <c r="AC19" i="2" s="1"/>
  <c r="AD19" i="2" s="1"/>
  <c r="AE19" i="2" s="1"/>
  <c r="Z23" i="2"/>
  <c r="AJ14" i="2"/>
  <c r="AA22" i="2"/>
  <c r="AB22" i="2" s="1"/>
  <c r="AC22" i="2" s="1"/>
  <c r="AD22" i="2" s="1"/>
  <c r="AE22" i="2" s="1"/>
  <c r="AI15" i="2"/>
  <c r="AI16" i="2" s="1"/>
  <c r="AI17" i="2" s="1"/>
  <c r="AI18" i="2" s="1"/>
  <c r="AK15" i="2"/>
  <c r="AK16" i="2" s="1"/>
  <c r="AK17" i="2" s="1"/>
  <c r="AK18" i="2" s="1"/>
  <c r="AA24" i="2"/>
  <c r="AB24" i="2" s="1"/>
  <c r="AC24" i="2" s="1"/>
  <c r="AD24" i="2" s="1"/>
  <c r="AE24" i="2" s="1"/>
  <c r="J7" i="2"/>
  <c r="J6" i="2"/>
  <c r="AJ15" i="2" l="1"/>
  <c r="AJ16" i="2" s="1"/>
  <c r="AJ17" i="2" s="1"/>
  <c r="AJ18" i="2" s="1"/>
  <c r="AA23" i="2"/>
  <c r="AB23" i="2" s="1"/>
  <c r="AC23" i="2" s="1"/>
  <c r="AD23" i="2" s="1"/>
  <c r="AE23" i="2" s="1"/>
  <c r="AA25" i="2"/>
  <c r="AB25" i="2" s="1"/>
  <c r="AC25" i="2" s="1"/>
  <c r="AD25" i="2" s="1"/>
  <c r="AE25" i="2" s="1"/>
  <c r="AL15" i="2"/>
  <c r="AL16" i="2" s="1"/>
  <c r="AL17" i="2" s="1"/>
  <c r="AL18" i="2" s="1"/>
</calcChain>
</file>

<file path=xl/sharedStrings.xml><?xml version="1.0" encoding="utf-8"?>
<sst xmlns="http://schemas.openxmlformats.org/spreadsheetml/2006/main" count="391" uniqueCount="75">
  <si>
    <t>Units</t>
  </si>
  <si>
    <t>pound</t>
  </si>
  <si>
    <t>Quart</t>
  </si>
  <si>
    <t>Fluid Ounce</t>
  </si>
  <si>
    <t>ounce</t>
  </si>
  <si>
    <t>kilogram</t>
  </si>
  <si>
    <t>gram</t>
  </si>
  <si>
    <t>milligram</t>
  </si>
  <si>
    <t>Cup</t>
  </si>
  <si>
    <t>Pint</t>
  </si>
  <si>
    <t>Gallon</t>
  </si>
  <si>
    <t>Liter</t>
  </si>
  <si>
    <t>Cubic Foot</t>
  </si>
  <si>
    <t>Cubic Inch</t>
  </si>
  <si>
    <t>Cubic Yard</t>
  </si>
  <si>
    <t>Milliliter</t>
  </si>
  <si>
    <t>Cubic Centimeter</t>
  </si>
  <si>
    <t xml:space="preserve">Teaspoon </t>
  </si>
  <si>
    <t>Tablespoon</t>
  </si>
  <si>
    <t>Square Foot</t>
  </si>
  <si>
    <t>Square Yard</t>
  </si>
  <si>
    <t>Square Inch</t>
  </si>
  <si>
    <t>Square Meter</t>
  </si>
  <si>
    <t>Square Centimeter</t>
  </si>
  <si>
    <t>Mass/Weight</t>
  </si>
  <si>
    <t>Area</t>
  </si>
  <si>
    <t>Mass Conversion Factors</t>
  </si>
  <si>
    <t>From↓To→</t>
  </si>
  <si>
    <t>Cubic Meter</t>
  </si>
  <si>
    <t>Liquid Volume Conversion Factors</t>
  </si>
  <si>
    <t>Liquid Volume</t>
  </si>
  <si>
    <t>Area Conversion Factors</t>
  </si>
  <si>
    <t>Dry Volume</t>
  </si>
  <si>
    <t>Dry Volume Conversion Factors</t>
  </si>
  <si>
    <t>Item Description</t>
  </si>
  <si>
    <t>Method of Sale</t>
  </si>
  <si>
    <t>Item Price</t>
  </si>
  <si>
    <t>Unit Price</t>
  </si>
  <si>
    <t>Unit Price Units</t>
  </si>
  <si>
    <t>Weight</t>
  </si>
  <si>
    <t>Each</t>
  </si>
  <si>
    <t>Count</t>
  </si>
  <si>
    <t>Acceptable Unit Pricing Units</t>
  </si>
  <si>
    <t>100 mL</t>
  </si>
  <si>
    <t>100 g</t>
  </si>
  <si>
    <t>Dry Quart</t>
  </si>
  <si>
    <t>Dry Pint</t>
  </si>
  <si>
    <t>Dry Liter</t>
  </si>
  <si>
    <t>Pound</t>
  </si>
  <si>
    <t>Ounce</t>
  </si>
  <si>
    <t>Kilogram</t>
  </si>
  <si>
    <t>Square Decimeter</t>
  </si>
  <si>
    <t>Length</t>
  </si>
  <si>
    <t>Yard</t>
  </si>
  <si>
    <t>Foot</t>
  </si>
  <si>
    <t>Inch</t>
  </si>
  <si>
    <t>Meter</t>
  </si>
  <si>
    <t>Decimeter</t>
  </si>
  <si>
    <t>Centimeter</t>
  </si>
  <si>
    <t>Millimeter</t>
  </si>
  <si>
    <t>Length Conversion Factors</t>
  </si>
  <si>
    <t>Dozen</t>
  </si>
  <si>
    <t>Count Conversion Factors</t>
  </si>
  <si>
    <t>Units Declared on Package</t>
  </si>
  <si>
    <t>Amount Declared in Package</t>
  </si>
  <si>
    <t>100 gram</t>
  </si>
  <si>
    <t>Coulumn Number</t>
  </si>
  <si>
    <t>Gram</t>
  </si>
  <si>
    <t>Milligram</t>
  </si>
  <si>
    <t>Dry Milliliter</t>
  </si>
  <si>
    <t>Dry 100 mL</t>
  </si>
  <si>
    <t>of</t>
  </si>
  <si>
    <t>Base Unit</t>
  </si>
  <si>
    <t>This worksheet was created with the intent of helping companies ensure they have accurate and consistent unit pricing.
This workbook has not been rigorously tested and therefore should be verified before use.</t>
  </si>
  <si>
    <t>Cigarettes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</si>
</sst>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3" x14ac:knownFonts="1">
    <font>
      <sz val="11"/>
      <color theme="1"/>
      <name val="Calibri"/>
      <family val="2"/>
      <scheme val="minor"/>
    </font>
    <font>
      <b/>
      <sz val="11"/>
      <color theme="1"/>
      <name val="Calibri"/>
      <family val="2"/>
      <scheme val="minor"/>
    </font>
    <font>
      <sz val="11"/>
      <color theme="1"/>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s>
  <cellStyleXfs count="1">
    <xf numFmtId="0" fontId="0" fillId="0" borderId="0"/>
  </cellStyleXfs>
  <cellXfs count="104">
    <xf numFmtId="0" fontId="0" fillId="0" borderId="0" xfId="0"/>
    <xf numFmtId="0" fontId="1" fillId="0" borderId="0" xfId="0" applyFont="1"/>
    <xf numFmtId="0" fontId="0" fillId="2" borderId="0" xfId="0" applyFill="1"/>
    <xf numFmtId="0" fontId="0" fillId="3" borderId="0" xfId="0" applyFill="1"/>
    <xf numFmtId="0" fontId="0" fillId="4" borderId="0" xfId="0"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xf numFmtId="0" fontId="2" fillId="2" borderId="4" xfId="0" applyFont="1"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1" fillId="0" borderId="0" xfId="0" applyFont="1" applyFill="1" applyBorder="1"/>
    <xf numFmtId="0" fontId="0" fillId="3" borderId="0" xfId="0" applyFill="1" applyBorder="1"/>
    <xf numFmtId="0" fontId="0" fillId="3" borderId="9"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0" fillId="3" borderId="4" xfId="0" applyFill="1" applyBorder="1"/>
    <xf numFmtId="0" fontId="0" fillId="3" borderId="16" xfId="0" applyFill="1" applyBorder="1"/>
    <xf numFmtId="0" fontId="0" fillId="3" borderId="17" xfId="0" applyFill="1" applyBorder="1"/>
    <xf numFmtId="0" fontId="0" fillId="4" borderId="0" xfId="0" applyFill="1" applyBorder="1"/>
    <xf numFmtId="0" fontId="0" fillId="4" borderId="9" xfId="0" applyFill="1" applyBorder="1"/>
    <xf numFmtId="0" fontId="0" fillId="4" borderId="12" xfId="0" applyFill="1" applyBorder="1"/>
    <xf numFmtId="0" fontId="0" fillId="4" borderId="13" xfId="0" applyFill="1" applyBorder="1"/>
    <xf numFmtId="0" fontId="0" fillId="4" borderId="14" xfId="0" applyFill="1" applyBorder="1"/>
    <xf numFmtId="0" fontId="0" fillId="4" borderId="15" xfId="0" applyFill="1" applyBorder="1"/>
    <xf numFmtId="0" fontId="0" fillId="4" borderId="4" xfId="0" applyFill="1" applyBorder="1"/>
    <xf numFmtId="0" fontId="0" fillId="4" borderId="16" xfId="0" applyFill="1" applyBorder="1"/>
    <xf numFmtId="0" fontId="0" fillId="4" borderId="17" xfId="0" applyFill="1" applyBorder="1"/>
    <xf numFmtId="0" fontId="0" fillId="5" borderId="0" xfId="0" applyFill="1"/>
    <xf numFmtId="0" fontId="0" fillId="5" borderId="0" xfId="0" applyFill="1" applyBorder="1"/>
    <xf numFmtId="0" fontId="0" fillId="5" borderId="9" xfId="0" applyFill="1" applyBorder="1"/>
    <xf numFmtId="0" fontId="0" fillId="5" borderId="12" xfId="0" applyFill="1" applyBorder="1"/>
    <xf numFmtId="0" fontId="0" fillId="5" borderId="13" xfId="0" applyFill="1" applyBorder="1"/>
    <xf numFmtId="0" fontId="0" fillId="5" borderId="16" xfId="0" applyFill="1" applyBorder="1"/>
    <xf numFmtId="0" fontId="0" fillId="5" borderId="17" xfId="0" applyFill="1" applyBorder="1"/>
    <xf numFmtId="0" fontId="0" fillId="5" borderId="4" xfId="0" applyFill="1" applyBorder="1"/>
    <xf numFmtId="0" fontId="0" fillId="5" borderId="14" xfId="0" applyFill="1" applyBorder="1"/>
    <xf numFmtId="0" fontId="0" fillId="5" borderId="15" xfId="0" applyFill="1" applyBorder="1"/>
    <xf numFmtId="0" fontId="0" fillId="0" borderId="12" xfId="0" applyBorder="1"/>
    <xf numFmtId="0" fontId="1" fillId="2" borderId="0" xfId="0" applyFont="1" applyFill="1"/>
    <xf numFmtId="0" fontId="1" fillId="3" borderId="0" xfId="0" applyFont="1" applyFill="1"/>
    <xf numFmtId="0" fontId="1" fillId="5" borderId="0" xfId="0" applyFont="1" applyFill="1"/>
    <xf numFmtId="0" fontId="1" fillId="4" borderId="0" xfId="0" applyFont="1" applyFill="1"/>
    <xf numFmtId="0" fontId="1" fillId="6" borderId="0" xfId="0" applyFont="1" applyFill="1"/>
    <xf numFmtId="0" fontId="0" fillId="6" borderId="0" xfId="0" applyFill="1"/>
    <xf numFmtId="0" fontId="0" fillId="0" borderId="0" xfId="0" applyFill="1"/>
    <xf numFmtId="0" fontId="0" fillId="0" borderId="0" xfId="0" applyFont="1"/>
    <xf numFmtId="0" fontId="0" fillId="0" borderId="0" xfId="0" applyFont="1" applyFill="1"/>
    <xf numFmtId="0" fontId="0" fillId="6" borderId="4" xfId="0" applyFill="1" applyBorder="1"/>
    <xf numFmtId="0" fontId="0" fillId="6" borderId="14" xfId="0" applyFill="1" applyBorder="1"/>
    <xf numFmtId="0" fontId="0" fillId="6" borderId="15" xfId="0" applyFill="1" applyBorder="1"/>
    <xf numFmtId="0" fontId="0" fillId="6" borderId="16" xfId="0" applyFill="1" applyBorder="1"/>
    <xf numFmtId="0" fontId="0" fillId="6" borderId="0" xfId="0" applyFill="1" applyBorder="1"/>
    <xf numFmtId="0" fontId="0" fillId="6" borderId="9" xfId="0" applyFill="1" applyBorder="1"/>
    <xf numFmtId="0" fontId="0" fillId="6" borderId="16" xfId="0" applyFont="1" applyFill="1" applyBorder="1"/>
    <xf numFmtId="0" fontId="0" fillId="6" borderId="0" xfId="0" applyFont="1" applyFill="1" applyBorder="1"/>
    <xf numFmtId="0" fontId="0" fillId="6" borderId="9" xfId="0" applyFont="1" applyFill="1" applyBorder="1"/>
    <xf numFmtId="0" fontId="0" fillId="6" borderId="17" xfId="0" applyFill="1" applyBorder="1"/>
    <xf numFmtId="0" fontId="0" fillId="6" borderId="12" xfId="0" applyFill="1" applyBorder="1"/>
    <xf numFmtId="0" fontId="0" fillId="6" borderId="13" xfId="0" applyFill="1" applyBorder="1"/>
    <xf numFmtId="0" fontId="1" fillId="7" borderId="0" xfId="0" applyFont="1" applyFill="1"/>
    <xf numFmtId="0" fontId="0" fillId="7" borderId="0" xfId="0" applyFill="1"/>
    <xf numFmtId="0" fontId="1" fillId="0" borderId="18" xfId="0" applyFont="1" applyBorder="1"/>
    <xf numFmtId="0" fontId="0" fillId="0" borderId="6" xfId="0" applyBorder="1"/>
    <xf numFmtId="0" fontId="0" fillId="0" borderId="7" xfId="0" applyBorder="1"/>
    <xf numFmtId="0" fontId="0" fillId="0" borderId="9" xfId="0" applyBorder="1"/>
    <xf numFmtId="0" fontId="0" fillId="0" borderId="13" xfId="0" applyBorder="1"/>
    <xf numFmtId="0" fontId="0" fillId="0" borderId="0" xfId="0" applyBorder="1"/>
    <xf numFmtId="0" fontId="0" fillId="0" borderId="0" xfId="0" applyFill="1" applyBorder="1"/>
    <xf numFmtId="0" fontId="0" fillId="0" borderId="10" xfId="0" applyFill="1" applyBorder="1"/>
    <xf numFmtId="0" fontId="0" fillId="8" borderId="4" xfId="0" applyFill="1" applyBorder="1"/>
    <xf numFmtId="0" fontId="0" fillId="8" borderId="14" xfId="0" applyFill="1" applyBorder="1"/>
    <xf numFmtId="0" fontId="0" fillId="8" borderId="16" xfId="0" applyFill="1" applyBorder="1"/>
    <xf numFmtId="0" fontId="0" fillId="8" borderId="0" xfId="0" applyFill="1" applyBorder="1"/>
    <xf numFmtId="0" fontId="0" fillId="8" borderId="15" xfId="0" applyFill="1" applyBorder="1"/>
    <xf numFmtId="0" fontId="0" fillId="8" borderId="9" xfId="0" applyFill="1" applyBorder="1"/>
    <xf numFmtId="0" fontId="0" fillId="8" borderId="17" xfId="0" applyFill="1" applyBorder="1"/>
    <xf numFmtId="0" fontId="0" fillId="8" borderId="12" xfId="0" applyFill="1" applyBorder="1"/>
    <xf numFmtId="0" fontId="0" fillId="8" borderId="13" xfId="0" applyFill="1" applyBorder="1"/>
    <xf numFmtId="164" fontId="0" fillId="0" borderId="0" xfId="0" applyNumberFormat="1"/>
    <xf numFmtId="0" fontId="0" fillId="8" borderId="0" xfId="0" applyFill="1"/>
    <xf numFmtId="0" fontId="0" fillId="0" borderId="5" xfId="0" applyBorder="1"/>
    <xf numFmtId="8" fontId="0" fillId="0" borderId="0" xfId="0" applyNumberFormat="1"/>
    <xf numFmtId="0" fontId="0" fillId="8" borderId="0" xfId="0" applyFill="1" applyProtection="1">
      <protection locked="0"/>
    </xf>
    <xf numFmtId="164" fontId="0" fillId="8" borderId="0" xfId="0" applyNumberFormat="1" applyFill="1" applyProtection="1">
      <protection locked="0"/>
    </xf>
    <xf numFmtId="0" fontId="0" fillId="8" borderId="0" xfId="0" applyFill="1" applyBorder="1" applyProtection="1">
      <protection locked="0"/>
    </xf>
    <xf numFmtId="1" fontId="0" fillId="8" borderId="9" xfId="0" applyNumberFormat="1" applyFill="1" applyBorder="1" applyProtection="1">
      <protection locked="0"/>
    </xf>
    <xf numFmtId="0" fontId="0" fillId="0" borderId="7" xfId="0" applyFill="1" applyBorder="1"/>
    <xf numFmtId="0" fontId="0" fillId="0" borderId="12" xfId="0" applyFill="1" applyBorder="1" applyProtection="1"/>
    <xf numFmtId="0" fontId="0" fillId="0" borderId="5" xfId="0" applyFill="1" applyBorder="1"/>
    <xf numFmtId="0" fontId="0" fillId="0" borderId="5" xfId="0" applyFill="1" applyBorder="1" applyProtection="1"/>
    <xf numFmtId="0" fontId="1" fillId="0" borderId="12" xfId="0" applyFont="1" applyBorder="1"/>
    <xf numFmtId="0" fontId="1" fillId="0" borderId="5" xfId="0" applyFont="1" applyBorder="1"/>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07F95-7D7C-4F86-9C67-CF53199EC19F}">
  <dimension ref="A1:O2491"/>
  <sheetViews>
    <sheetView tabSelected="1" topLeftCell="B1" workbookViewId="0">
      <selection activeCell="F5" sqref="F5"/>
    </sheetView>
  </sheetViews>
  <sheetFormatPr defaultRowHeight="14.25" x14ac:dyDescent="0.45"/>
  <cols>
    <col min="1" max="1" width="22.3984375" style="93" customWidth="1"/>
    <col min="2" max="2" width="22.1328125" style="93" customWidth="1"/>
    <col min="3" max="3" width="25.19921875" style="93" customWidth="1"/>
    <col min="4" max="4" width="15.3984375" style="94" customWidth="1"/>
    <col min="5" max="5" width="16.86328125" customWidth="1"/>
    <col min="6" max="6" width="17.33203125" customWidth="1"/>
    <col min="7" max="7" width="14.33203125" customWidth="1"/>
    <col min="9" max="9" width="18.19921875" customWidth="1"/>
    <col min="10" max="10" width="18.06640625" customWidth="1"/>
    <col min="11" max="11" width="3.06640625" customWidth="1"/>
    <col min="14" max="14" width="12.796875" customWidth="1"/>
    <col min="15" max="15" width="14.59765625" customWidth="1"/>
    <col min="16" max="16" width="16.9296875" customWidth="1"/>
  </cols>
  <sheetData>
    <row r="1" spans="1:13" x14ac:dyDescent="0.45">
      <c r="A1"/>
      <c r="B1"/>
      <c r="C1"/>
      <c r="D1"/>
      <c r="E1" s="72" t="s">
        <v>35</v>
      </c>
      <c r="F1" s="102" t="s">
        <v>72</v>
      </c>
      <c r="G1" s="91"/>
      <c r="H1" s="73"/>
    </row>
    <row r="2" spans="1:13" x14ac:dyDescent="0.45">
      <c r="A2" s="103" t="s">
        <v>73</v>
      </c>
      <c r="B2" s="103"/>
      <c r="C2" s="103"/>
      <c r="D2"/>
      <c r="E2" s="74" t="s">
        <v>39</v>
      </c>
      <c r="F2" s="95"/>
      <c r="G2" s="77"/>
      <c r="H2" s="75"/>
      <c r="L2">
        <f>IF(F2="Count",CONCATENATE(H2," ",F2),F2)</f>
        <v>0</v>
      </c>
    </row>
    <row r="3" spans="1:13" x14ac:dyDescent="0.45">
      <c r="A3" s="103"/>
      <c r="B3" s="103"/>
      <c r="C3" s="103"/>
      <c r="D3"/>
      <c r="E3" s="74" t="s">
        <v>30</v>
      </c>
      <c r="F3" s="95"/>
      <c r="G3" s="77"/>
      <c r="H3" s="75"/>
      <c r="L3">
        <f>IF(F3="Count",CONCATENATE(H3," ",F3),F3)</f>
        <v>0</v>
      </c>
    </row>
    <row r="4" spans="1:13" x14ac:dyDescent="0.45">
      <c r="A4" s="103"/>
      <c r="B4" s="103"/>
      <c r="C4" s="103"/>
      <c r="D4"/>
      <c r="E4" s="74" t="s">
        <v>32</v>
      </c>
      <c r="F4" s="95"/>
      <c r="G4" s="77"/>
      <c r="H4" s="75"/>
      <c r="L4">
        <f>IF(F4="Count",CONCATENATE(H4," ",F4),F4)</f>
        <v>0</v>
      </c>
    </row>
    <row r="5" spans="1:13" x14ac:dyDescent="0.45">
      <c r="A5" s="103"/>
      <c r="B5" s="103"/>
      <c r="C5" s="103"/>
      <c r="D5"/>
      <c r="E5" s="74" t="s">
        <v>41</v>
      </c>
      <c r="F5" s="95"/>
      <c r="G5" s="77" t="s">
        <v>71</v>
      </c>
      <c r="H5" s="96"/>
      <c r="L5">
        <f>IF(F5="Count",CONCATENATE(H5," ",F5),F5)</f>
        <v>0</v>
      </c>
    </row>
    <row r="6" spans="1:13" x14ac:dyDescent="0.45">
      <c r="A6" s="103"/>
      <c r="B6" s="103"/>
      <c r="C6" s="103"/>
      <c r="D6"/>
      <c r="E6" s="74" t="s">
        <v>25</v>
      </c>
      <c r="F6" s="95"/>
      <c r="G6" s="77" t="s">
        <v>71</v>
      </c>
      <c r="H6" s="96"/>
      <c r="L6">
        <f>IF(H6="",F6,CONCATENATE(H6," ",F6))</f>
        <v>0</v>
      </c>
    </row>
    <row r="7" spans="1:13" x14ac:dyDescent="0.45">
      <c r="A7" s="103"/>
      <c r="B7" s="103"/>
      <c r="C7" s="103"/>
      <c r="D7"/>
      <c r="E7" s="97" t="s">
        <v>52</v>
      </c>
      <c r="F7" s="95"/>
      <c r="G7" s="77"/>
      <c r="H7" s="75"/>
      <c r="L7">
        <f>IF(F7="Count",CONCATENATE(H7," ",F7),F7)</f>
        <v>0</v>
      </c>
    </row>
    <row r="8" spans="1:13" ht="14.65" thickBot="1" x14ac:dyDescent="0.5">
      <c r="A8"/>
      <c r="B8"/>
      <c r="C8"/>
      <c r="D8"/>
      <c r="E8" s="79" t="s">
        <v>40</v>
      </c>
      <c r="F8" s="98" t="s">
        <v>40</v>
      </c>
      <c r="G8" s="48"/>
      <c r="H8" s="76"/>
      <c r="L8" t="str">
        <f>IF(F8="Count",CONCATENATE(H8," ",F8),F8)</f>
        <v>Each</v>
      </c>
    </row>
    <row r="9" spans="1:13" x14ac:dyDescent="0.45">
      <c r="A9"/>
      <c r="B9"/>
      <c r="C9"/>
      <c r="D9"/>
      <c r="E9" s="99"/>
      <c r="F9" s="100"/>
      <c r="G9" s="91"/>
      <c r="H9" s="91"/>
    </row>
    <row r="10" spans="1:13" s="101" customFormat="1" ht="14.65" thickBot="1" x14ac:dyDescent="0.5">
      <c r="A10" s="101" t="s">
        <v>34</v>
      </c>
      <c r="B10" s="101" t="s">
        <v>63</v>
      </c>
      <c r="C10" s="101" t="s">
        <v>64</v>
      </c>
      <c r="D10" s="101" t="s">
        <v>36</v>
      </c>
      <c r="E10" s="101" t="s">
        <v>35</v>
      </c>
      <c r="F10" s="101" t="s">
        <v>37</v>
      </c>
      <c r="G10" s="101" t="s">
        <v>38</v>
      </c>
      <c r="L10" s="101" t="s">
        <v>72</v>
      </c>
      <c r="M10" s="101" t="s">
        <v>66</v>
      </c>
    </row>
    <row r="11" spans="1:13" x14ac:dyDescent="0.45">
      <c r="A11" s="93" t="s">
        <v>74</v>
      </c>
      <c r="B11" s="93" t="s">
        <v>41</v>
      </c>
      <c r="C11" s="93">
        <v>20</v>
      </c>
      <c r="D11" s="94">
        <v>5</v>
      </c>
      <c r="E11" t="str">
        <f>IF(B11="","",VLOOKUP(B11,Reference!$B$3:$F$42,2,FALSE))</f>
        <v>Count</v>
      </c>
      <c r="F11" s="89">
        <f>IF(B11="","",IF(E11="Each",D11/C11,IF(E11="Count",$H$5*D11/C11,IF(E11="Area",ROUNDUP(D11/(VLOOKUP(B11,Reference!$H$70:$AL$112,M11,FALSE)*(C11/$H$6)),2),ROUNDUP(D11/(VLOOKUP(B11,Reference!$H$70:$AL$112,M11,FALSE)*C11),2)))))</f>
        <v>0</v>
      </c>
      <c r="G11">
        <f t="shared" ref="G11:G74" si="0">IF(B11="","",VLOOKUP(E11,$E$2:$L$8,8,FALSE))</f>
        <v>0</v>
      </c>
      <c r="I11" s="78"/>
      <c r="J11" s="92"/>
      <c r="L11">
        <f t="shared" ref="L11:L22" si="1">IF(B11="","",VLOOKUP(E11,$E$2:$F$8,2,FALSE))</f>
        <v>0</v>
      </c>
      <c r="M11" t="e">
        <f>IF(G11="","",HLOOKUP(L11,Reference!$H$70:$AL$112,43,FALSE))</f>
        <v>#N/A</v>
      </c>
    </row>
    <row r="12" spans="1:13" x14ac:dyDescent="0.45">
      <c r="E12" t="str">
        <f>IF(B12="","",VLOOKUP(B12,Reference!$B$3:$F$42,2,FALSE))</f>
        <v/>
      </c>
      <c r="F12" s="89" t="str">
        <f>IF(B12="","",IF(E12="Each",D12/C12,IF(E12="Count",$H$5*D12/C12,IF(E12="Area",ROUNDUP(D12/(VLOOKUP(B12,Reference!$H$70:$AL$112,M12,FALSE)*(C12/$H$6)),2),ROUNDUP(D12/(VLOOKUP(B12,Reference!$H$70:$AL$112,M12,FALSE)*C12),2)))))</f>
        <v/>
      </c>
      <c r="G12" t="str">
        <f t="shared" si="0"/>
        <v/>
      </c>
      <c r="L12" t="str">
        <f t="shared" si="1"/>
        <v/>
      </c>
      <c r="M12" t="str">
        <f>IF(G12="","",HLOOKUP(L12,Reference!$H$70:$AL$112,43,FALSE))</f>
        <v/>
      </c>
    </row>
    <row r="13" spans="1:13" x14ac:dyDescent="0.45">
      <c r="E13" t="str">
        <f>IF(B13="","",VLOOKUP(B13,Reference!$B$3:$F$42,2,FALSE))</f>
        <v/>
      </c>
      <c r="F13" s="89" t="str">
        <f>IF(B13="","",IF(E13="Each",D13/C13,IF(E13="Count",$H$5*D13/C13,IF(E13="Area",ROUNDUP(D13/(VLOOKUP(B13,Reference!$H$70:$AL$112,M13,FALSE)*(C13/$H$6)),2),ROUNDUP(D13/(VLOOKUP(B13,Reference!$H$70:$AL$112,M13,FALSE)*C13),2)))))</f>
        <v/>
      </c>
      <c r="G13" t="str">
        <f t="shared" si="0"/>
        <v/>
      </c>
      <c r="L13" t="str">
        <f t="shared" si="1"/>
        <v/>
      </c>
      <c r="M13" t="str">
        <f>IF(G13="","",HLOOKUP(L13,Reference!$H$70:$AL$112,43,FALSE))</f>
        <v/>
      </c>
    </row>
    <row r="14" spans="1:13" x14ac:dyDescent="0.45">
      <c r="E14" t="str">
        <f>IF(B14="","",VLOOKUP(B14,Reference!$B$3:$F$42,2,FALSE))</f>
        <v/>
      </c>
      <c r="F14" s="89" t="str">
        <f>IF(B14="","",IF(E14="Each",D14/C14,IF(E14="Count",$H$5*D14/C14,IF(E14="Area",ROUNDUP(D14/(VLOOKUP(B14,Reference!$H$70:$AL$112,M14,FALSE)*(C14/$H$6)),2),ROUNDUP(D14/(VLOOKUP(B14,Reference!$H$70:$AL$112,M14,FALSE)*C14),2)))))</f>
        <v/>
      </c>
      <c r="G14" t="str">
        <f t="shared" si="0"/>
        <v/>
      </c>
      <c r="L14" t="str">
        <f t="shared" si="1"/>
        <v/>
      </c>
      <c r="M14" t="str">
        <f>IF(G14="","",HLOOKUP(L14,Reference!$H$70:$AL$112,43,FALSE))</f>
        <v/>
      </c>
    </row>
    <row r="15" spans="1:13" x14ac:dyDescent="0.45">
      <c r="E15" t="str">
        <f>IF(B15="","",VLOOKUP(B15,Reference!$B$3:$F$42,2,FALSE))</f>
        <v/>
      </c>
      <c r="F15" s="89" t="str">
        <f>IF(B15="","",IF(E15="Each",D15/C15,IF(E15="Count",$H$5*D15/C15,IF(E15="Area",ROUNDUP(D15/(VLOOKUP(B15,Reference!$H$70:$AL$112,M15,FALSE)*(C15/$H$6)),2),ROUNDUP(D15/(VLOOKUP(B15,Reference!$H$70:$AL$112,M15,FALSE)*C15),2)))))</f>
        <v/>
      </c>
      <c r="G15" t="str">
        <f t="shared" si="0"/>
        <v/>
      </c>
      <c r="L15" t="str">
        <f t="shared" si="1"/>
        <v/>
      </c>
      <c r="M15" t="str">
        <f>IF(G15="","",HLOOKUP(L15,Reference!$H$70:$AL$112,43,FALSE))</f>
        <v/>
      </c>
    </row>
    <row r="16" spans="1:13" x14ac:dyDescent="0.45">
      <c r="E16" t="str">
        <f>IF(B16="","",VLOOKUP(B16,Reference!$B$3:$F$42,2,FALSE))</f>
        <v/>
      </c>
      <c r="F16" s="89" t="str">
        <f>IF(B16="","",IF(E16="Each",D16/C16,IF(E16="Count",$H$5*D16/C16,IF(E16="Area",ROUNDUP(D16/(VLOOKUP(B16,Reference!$H$70:$AL$112,M16,FALSE)*(C16/$H$6)),2),ROUNDUP(D16/(VLOOKUP(B16,Reference!$H$70:$AL$112,M16,FALSE)*C16),2)))))</f>
        <v/>
      </c>
      <c r="G16" t="str">
        <f t="shared" si="0"/>
        <v/>
      </c>
      <c r="L16" t="str">
        <f t="shared" si="1"/>
        <v/>
      </c>
      <c r="M16" t="str">
        <f>IF(G16="","",HLOOKUP(L16,Reference!$H$70:$AL$112,43,FALSE))</f>
        <v/>
      </c>
    </row>
    <row r="17" spans="5:15" x14ac:dyDescent="0.45">
      <c r="E17" t="str">
        <f>IF(B17="","",VLOOKUP(B17,Reference!$B$3:$F$42,2,FALSE))</f>
        <v/>
      </c>
      <c r="F17" s="89" t="str">
        <f>IF(B17="","",IF(E17="Each",D17/C17,IF(E17="Count",$H$5*D17/C17,IF(E17="Area",ROUNDUP(D17/(VLOOKUP(B17,Reference!$H$70:$AL$112,M17,FALSE)*(C17/$H$6)),2),ROUNDUP(D17/(VLOOKUP(B17,Reference!$H$70:$AL$112,M17,FALSE)*C17),2)))))</f>
        <v/>
      </c>
      <c r="G17" t="str">
        <f t="shared" si="0"/>
        <v/>
      </c>
      <c r="L17" t="str">
        <f t="shared" si="1"/>
        <v/>
      </c>
      <c r="M17" t="str">
        <f>IF(G17="","",HLOOKUP(L17,Reference!$H$70:$AL$112,43,FALSE))</f>
        <v/>
      </c>
    </row>
    <row r="18" spans="5:15" x14ac:dyDescent="0.45">
      <c r="E18" t="str">
        <f>IF(B18="","",VLOOKUP(B18,Reference!$B$3:$F$42,2,FALSE))</f>
        <v/>
      </c>
      <c r="F18" s="89" t="str">
        <f>IF(B18="","",IF(E18="Each",D18/C18,IF(E18="Count",$H$5*D18/C18,IF(E18="Area",ROUNDUP(D18/(VLOOKUP(B18,Reference!$H$70:$AL$112,M18,FALSE)*(C18/$H$6)),2),ROUNDUP(D18/(VLOOKUP(B18,Reference!$H$70:$AL$112,M18,FALSE)*C18),2)))))</f>
        <v/>
      </c>
      <c r="G18" t="str">
        <f t="shared" si="0"/>
        <v/>
      </c>
      <c r="L18" t="str">
        <f t="shared" si="1"/>
        <v/>
      </c>
      <c r="M18" t="str">
        <f>IF(G18="","",HLOOKUP(L18,Reference!$H$70:$AL$112,43,FALSE))</f>
        <v/>
      </c>
    </row>
    <row r="19" spans="5:15" x14ac:dyDescent="0.45">
      <c r="E19" t="str">
        <f>IF(B19="","",VLOOKUP(B19,Reference!$B$3:$F$42,2,FALSE))</f>
        <v/>
      </c>
      <c r="F19" s="89" t="str">
        <f>IF(B19="","",IF(E19="Each",D19/C19,IF(E19="Count",$H$5*D19/C19,IF(E19="Area",ROUNDUP(D19/(VLOOKUP(B19,Reference!$H$70:$AL$112,M19,FALSE)*(C19/$H$6)),2),ROUNDUP(D19/(VLOOKUP(B19,Reference!$H$70:$AL$112,M19,FALSE)*C19),2)))))</f>
        <v/>
      </c>
      <c r="G19" t="str">
        <f t="shared" si="0"/>
        <v/>
      </c>
      <c r="L19" t="str">
        <f t="shared" si="1"/>
        <v/>
      </c>
      <c r="M19" t="str">
        <f>IF(G19="","",HLOOKUP(L19,Reference!$H$70:$AL$112,43,FALSE))</f>
        <v/>
      </c>
    </row>
    <row r="20" spans="5:15" x14ac:dyDescent="0.45">
      <c r="E20" t="str">
        <f>IF(B20="","",VLOOKUP(B20,Reference!$B$3:$F$42,2,FALSE))</f>
        <v/>
      </c>
      <c r="F20" s="89" t="str">
        <f>IF(B20="","",IF(E20="Each",D20/C20,IF(E20="Count",$H$5*D20/C20,IF(E20="Area",ROUNDUP(D20/(VLOOKUP(B20,Reference!$H$70:$AL$112,M20,FALSE)*(C20/$H$6)),2),ROUNDUP(D20/(VLOOKUP(B20,Reference!$H$70:$AL$112,M20,FALSE)*C20),2)))))</f>
        <v/>
      </c>
      <c r="G20" t="str">
        <f t="shared" si="0"/>
        <v/>
      </c>
      <c r="L20" t="str">
        <f t="shared" si="1"/>
        <v/>
      </c>
      <c r="M20" t="str">
        <f>IF(G20="","",HLOOKUP(L20,Reference!$H$70:$AL$112,43,FALSE))</f>
        <v/>
      </c>
    </row>
    <row r="21" spans="5:15" x14ac:dyDescent="0.45">
      <c r="E21" t="str">
        <f>IF(B21="","",VLOOKUP(B21,Reference!$B$3:$F$42,2,FALSE))</f>
        <v/>
      </c>
      <c r="F21" s="89" t="str">
        <f>IF(B21="","",IF(E21="Each",D21/C21,IF(E21="Count",$H$5*D21/C21,IF(E21="Area",ROUNDUP(D21/(VLOOKUP(B21,Reference!$H$70:$AL$112,M21,FALSE)*(C21/$H$6)),2),ROUNDUP(D21/(VLOOKUP(B21,Reference!$H$70:$AL$112,M21,FALSE)*C21),2)))))</f>
        <v/>
      </c>
      <c r="G21" t="str">
        <f t="shared" si="0"/>
        <v/>
      </c>
      <c r="L21" t="str">
        <f t="shared" si="1"/>
        <v/>
      </c>
      <c r="M21" t="str">
        <f>IF(G21="","",HLOOKUP(L21,Reference!$H$70:$AL$112,43,FALSE))</f>
        <v/>
      </c>
    </row>
    <row r="22" spans="5:15" x14ac:dyDescent="0.45">
      <c r="E22" t="str">
        <f>IF(B22="","",VLOOKUP(B22,Reference!$B$3:$F$42,2,FALSE))</f>
        <v/>
      </c>
      <c r="F22" s="89" t="str">
        <f>IF(B22="","",IF(E22="Each",D22/C22,IF(E22="Count",$H$5*D22/C22,IF(E22="Area",ROUNDUP(D22/(VLOOKUP(B22,Reference!$H$70:$AL$112,M22,FALSE)*(C22/$H$6)),2),ROUNDUP(D22/(VLOOKUP(B22,Reference!$H$70:$AL$112,M22,FALSE)*C22),2)))))</f>
        <v/>
      </c>
      <c r="G22" t="str">
        <f t="shared" si="0"/>
        <v/>
      </c>
      <c r="L22" t="str">
        <f t="shared" si="1"/>
        <v/>
      </c>
      <c r="M22" t="str">
        <f>IF(G22="","",HLOOKUP(L22,Reference!$H$70:$AL$112,43,FALSE))</f>
        <v/>
      </c>
    </row>
    <row r="23" spans="5:15" x14ac:dyDescent="0.45">
      <c r="E23" t="str">
        <f>IF(B23="","",VLOOKUP(B23,Reference!$B$3:$F$42,2,FALSE))</f>
        <v/>
      </c>
      <c r="F23" s="89" t="str">
        <f>IF(B23="","",IF(E23="Each",D23/C23,IF(E23="Count",$H$5*D23/C23,IF(E23="Area",ROUNDUP(D23/(VLOOKUP(B23,Reference!$H$70:$AL$112,M23,FALSE)*(C23/$H$6)),2),ROUNDUP(D23/(VLOOKUP(B23,Reference!$H$70:$AL$112,M23,FALSE)*C23),2)))))</f>
        <v/>
      </c>
      <c r="G23" t="str">
        <f t="shared" si="0"/>
        <v/>
      </c>
      <c r="N23" t="str">
        <f t="shared" ref="N23:N86" si="2">IF(B23="","",VLOOKUP(E23,$E$2:$F$8,2,FALSE))</f>
        <v/>
      </c>
      <c r="O23" t="str">
        <f>IF(G23="","",HLOOKUP(N23,Reference!$H$70:$AL$112,43,FALSE))</f>
        <v/>
      </c>
    </row>
    <row r="24" spans="5:15" x14ac:dyDescent="0.45">
      <c r="E24" t="str">
        <f>IF(B24="","",VLOOKUP(B24,Reference!$B$3:$F$42,2,FALSE))</f>
        <v/>
      </c>
      <c r="F24" s="89" t="str">
        <f>IF(B24="","",IF(E24="Each",D24/C24,IF(E24="Count",$H$5*D24/C24,IF(E24="Area",ROUNDUP(D24/(VLOOKUP(B24,Reference!$H$70:$AL$112,M24,FALSE)*(C24/$H$6)),2),ROUNDUP(D24/(VLOOKUP(B24,Reference!$H$70:$AL$112,M24,FALSE)*C24),2)))))</f>
        <v/>
      </c>
      <c r="G24" t="str">
        <f t="shared" si="0"/>
        <v/>
      </c>
      <c r="N24" t="str">
        <f t="shared" si="2"/>
        <v/>
      </c>
      <c r="O24" t="str">
        <f>IF(G24="","",HLOOKUP(N24,Reference!$H$70:$AL$112,43,FALSE))</f>
        <v/>
      </c>
    </row>
    <row r="25" spans="5:15" x14ac:dyDescent="0.45">
      <c r="E25" t="str">
        <f>IF(B25="","",VLOOKUP(B25,Reference!$B$3:$F$42,2,FALSE))</f>
        <v/>
      </c>
      <c r="F25" s="89" t="str">
        <f>IF(B25="","",IF(E25="Each",D25/C25,IF(E25="Count",$H$5*D25/C25,IF(E25="Area",ROUNDUP(D25/(VLOOKUP(B25,Reference!$H$70:$AL$112,M25,FALSE)*(C25/$H$6)),2),ROUNDUP(D25/(VLOOKUP(B25,Reference!$H$70:$AL$112,M25,FALSE)*C25),2)))))</f>
        <v/>
      </c>
      <c r="G25" t="str">
        <f t="shared" si="0"/>
        <v/>
      </c>
      <c r="N25" t="str">
        <f t="shared" si="2"/>
        <v/>
      </c>
      <c r="O25" t="str">
        <f>IF(G25="","",HLOOKUP(N25,Reference!$H$70:$AL$112,43,FALSE))</f>
        <v/>
      </c>
    </row>
    <row r="26" spans="5:15" x14ac:dyDescent="0.45">
      <c r="E26" t="str">
        <f>IF(B26="","",VLOOKUP(B26,Reference!$B$3:$F$42,2,FALSE))</f>
        <v/>
      </c>
      <c r="F26" s="89" t="str">
        <f>IF(B26="","",IF(E26="Each",D26/C26,IF(E26="Count",$H$5*D26/C26,IF(E26="Area",ROUNDUP(D26/(VLOOKUP(B26,Reference!$H$70:$AL$112,M26,FALSE)*(C26/$H$6)),2),ROUNDUP(D26/(VLOOKUP(B26,Reference!$H$70:$AL$112,M26,FALSE)*C26),2)))))</f>
        <v/>
      </c>
      <c r="G26" t="str">
        <f t="shared" si="0"/>
        <v/>
      </c>
      <c r="N26" t="str">
        <f t="shared" si="2"/>
        <v/>
      </c>
      <c r="O26" t="str">
        <f>IF(G26="","",HLOOKUP(N26,Reference!$H$70:$AL$112,43,FALSE))</f>
        <v/>
      </c>
    </row>
    <row r="27" spans="5:15" x14ac:dyDescent="0.45">
      <c r="E27" t="str">
        <f>IF(B27="","",VLOOKUP(B27,Reference!$B$3:$F$42,2,FALSE))</f>
        <v/>
      </c>
      <c r="F27" s="89" t="str">
        <f>IF(B27="","",IF(E27="Each",D27/C27,IF(E27="Count",$H$5*D27/C27,IF(E27="Area",ROUNDUP(D27/(VLOOKUP(B27,Reference!$H$70:$AL$112,M27,FALSE)*(C27/$H$6)),2),ROUNDUP(D27/(VLOOKUP(B27,Reference!$H$70:$AL$112,M27,FALSE)*C27),2)))))</f>
        <v/>
      </c>
      <c r="G27" t="str">
        <f t="shared" si="0"/>
        <v/>
      </c>
      <c r="N27" t="str">
        <f t="shared" si="2"/>
        <v/>
      </c>
      <c r="O27" t="str">
        <f>IF(G27="","",HLOOKUP(N27,Reference!$H$70:$AL$112,43,FALSE))</f>
        <v/>
      </c>
    </row>
    <row r="28" spans="5:15" x14ac:dyDescent="0.45">
      <c r="E28" t="str">
        <f>IF(B28="","",VLOOKUP(B28,Reference!$B$3:$F$42,2,FALSE))</f>
        <v/>
      </c>
      <c r="F28" s="89" t="str">
        <f>IF(B28="","",IF(E28="Each",D28/C28,IF(E28="Count",$H$5*D28/C28,IF(E28="Area",ROUNDUP(D28/(VLOOKUP(B28,Reference!$H$70:$AL$112,M28,FALSE)*(C28/$H$6)),2),ROUNDUP(D28/(VLOOKUP(B28,Reference!$H$70:$AL$112,M28,FALSE)*C28),2)))))</f>
        <v/>
      </c>
      <c r="G28" t="str">
        <f t="shared" si="0"/>
        <v/>
      </c>
      <c r="N28" t="str">
        <f t="shared" si="2"/>
        <v/>
      </c>
      <c r="O28" t="str">
        <f>IF(G28="","",HLOOKUP(N28,Reference!$H$70:$AL$112,43,FALSE))</f>
        <v/>
      </c>
    </row>
    <row r="29" spans="5:15" x14ac:dyDescent="0.45">
      <c r="E29" t="str">
        <f>IF(B29="","",VLOOKUP(B29,Reference!$B$3:$F$42,2,FALSE))</f>
        <v/>
      </c>
      <c r="F29" s="89" t="str">
        <f>IF(B29="","",IF(E29="Each",D29/C29,IF(E29="Count",$H$5*D29/C29,IF(E29="Area",ROUNDUP(D29/(VLOOKUP(B29,Reference!$H$70:$AL$112,M29,FALSE)*(C29/$H$6)),2),ROUNDUP(D29/(VLOOKUP(B29,Reference!$H$70:$AL$112,M29,FALSE)*C29),2)))))</f>
        <v/>
      </c>
      <c r="G29" t="str">
        <f t="shared" si="0"/>
        <v/>
      </c>
      <c r="N29" t="str">
        <f t="shared" si="2"/>
        <v/>
      </c>
      <c r="O29" t="str">
        <f>IF(G29="","",HLOOKUP(N29,Reference!$H$70:$AL$112,43,FALSE))</f>
        <v/>
      </c>
    </row>
    <row r="30" spans="5:15" x14ac:dyDescent="0.45">
      <c r="E30" t="str">
        <f>IF(B30="","",VLOOKUP(B30,Reference!$B$3:$F$42,2,FALSE))</f>
        <v/>
      </c>
      <c r="F30" s="89" t="str">
        <f>IF(B30="","",IF(E30="Each",D30/C30,IF(E30="Count",$H$5*D30/C30,IF(E30="Area",ROUNDUP(D30/(VLOOKUP(B30,Reference!$H$70:$AL$112,M30,FALSE)*(C30/$H$6)),2),ROUNDUP(D30/(VLOOKUP(B30,Reference!$H$70:$AL$112,M30,FALSE)*C30),2)))))</f>
        <v/>
      </c>
      <c r="G30" t="str">
        <f t="shared" si="0"/>
        <v/>
      </c>
      <c r="N30" t="str">
        <f t="shared" si="2"/>
        <v/>
      </c>
      <c r="O30" t="str">
        <f>IF(G30="","",HLOOKUP(N30,Reference!$H$70:$AL$112,43,FALSE))</f>
        <v/>
      </c>
    </row>
    <row r="31" spans="5:15" x14ac:dyDescent="0.45">
      <c r="E31" t="str">
        <f>IF(B31="","",VLOOKUP(B31,Reference!$B$3:$F$42,2,FALSE))</f>
        <v/>
      </c>
      <c r="F31" s="89" t="str">
        <f>IF(B31="","",IF(E31="Each",D31/C31,IF(E31="Count",$H$5*D31/C31,IF(E31="Area",ROUNDUP(D31/(VLOOKUP(B31,Reference!$H$70:$AL$112,M31,FALSE)*(C31/$H$6)),2),ROUNDUP(D31/(VLOOKUP(B31,Reference!$H$70:$AL$112,M31,FALSE)*C31),2)))))</f>
        <v/>
      </c>
      <c r="G31" t="str">
        <f t="shared" si="0"/>
        <v/>
      </c>
      <c r="N31" t="str">
        <f t="shared" si="2"/>
        <v/>
      </c>
      <c r="O31" t="str">
        <f>IF(G31="","",HLOOKUP(N31,Reference!$H$70:$AL$112,43,FALSE))</f>
        <v/>
      </c>
    </row>
    <row r="32" spans="5:15" x14ac:dyDescent="0.45">
      <c r="E32" t="str">
        <f>IF(B32="","",VLOOKUP(B32,Reference!$B$3:$F$42,2,FALSE))</f>
        <v/>
      </c>
      <c r="F32" s="89" t="str">
        <f>IF(B32="","",IF(E32="Each",D32/C32,IF(E32="Count",$H$5*D32/C32,IF(E32="Area",ROUNDUP(D32/(VLOOKUP(B32,Reference!$H$70:$AL$112,M32,FALSE)*(C32/$H$6)),2),ROUNDUP(D32/(VLOOKUP(B32,Reference!$H$70:$AL$112,M32,FALSE)*C32),2)))))</f>
        <v/>
      </c>
      <c r="G32" t="str">
        <f t="shared" si="0"/>
        <v/>
      </c>
      <c r="N32" t="str">
        <f t="shared" si="2"/>
        <v/>
      </c>
      <c r="O32" t="str">
        <f>IF(G32="","",HLOOKUP(N32,Reference!$H$70:$AL$112,43,FALSE))</f>
        <v/>
      </c>
    </row>
    <row r="33" spans="5:15" x14ac:dyDescent="0.45">
      <c r="E33" t="str">
        <f>IF(B33="","",VLOOKUP(B33,Reference!$B$3:$F$42,2,FALSE))</f>
        <v/>
      </c>
      <c r="F33" s="89" t="str">
        <f>IF(B33="","",IF(E33="Each",D33/C33,IF(E33="Count",$H$5*D33/C33,IF(E33="Area",ROUNDUP(D33/(VLOOKUP(B33,Reference!$H$70:$AL$112,M33,FALSE)*(C33/$H$6)),2),ROUNDUP(D33/(VLOOKUP(B33,Reference!$H$70:$AL$112,M33,FALSE)*C33),2)))))</f>
        <v/>
      </c>
      <c r="G33" t="str">
        <f t="shared" si="0"/>
        <v/>
      </c>
      <c r="N33" t="str">
        <f t="shared" si="2"/>
        <v/>
      </c>
      <c r="O33" t="str">
        <f>IF(G33="","",HLOOKUP(N33,Reference!$H$70:$AL$112,43,FALSE))</f>
        <v/>
      </c>
    </row>
    <row r="34" spans="5:15" x14ac:dyDescent="0.45">
      <c r="E34" t="str">
        <f>IF(B34="","",VLOOKUP(B34,Reference!$B$3:$F$42,2,FALSE))</f>
        <v/>
      </c>
      <c r="F34" s="89" t="str">
        <f>IF(B34="","",IF(E34="Each",D34/C34,IF(E34="Count",$H$5*D34/C34,IF(E34="Area",ROUNDUP(D34/(VLOOKUP(B34,Reference!$H$70:$AL$112,M34,FALSE)*(C34/$H$6)),2),ROUNDUP(D34/(VLOOKUP(B34,Reference!$H$70:$AL$112,M34,FALSE)*C34),2)))))</f>
        <v/>
      </c>
      <c r="G34" t="str">
        <f t="shared" si="0"/>
        <v/>
      </c>
      <c r="N34" t="str">
        <f t="shared" si="2"/>
        <v/>
      </c>
      <c r="O34" t="str">
        <f>IF(G34="","",HLOOKUP(N34,Reference!$H$70:$AL$112,43,FALSE))</f>
        <v/>
      </c>
    </row>
    <row r="35" spans="5:15" x14ac:dyDescent="0.45">
      <c r="E35" t="str">
        <f>IF(B35="","",VLOOKUP(B35,Reference!$B$3:$F$42,2,FALSE))</f>
        <v/>
      </c>
      <c r="F35" s="89" t="str">
        <f>IF(B35="","",IF(E35="Each",D35/C35,IF(E35="Count",$H$5*D35/C35,IF(E35="Area",ROUNDUP(D35/(VLOOKUP(B35,Reference!$H$70:$AL$112,M35,FALSE)*(C35/$H$6)),2),ROUNDUP(D35/(VLOOKUP(B35,Reference!$H$70:$AL$112,M35,FALSE)*C35),2)))))</f>
        <v/>
      </c>
      <c r="G35" t="str">
        <f t="shared" si="0"/>
        <v/>
      </c>
      <c r="N35" t="str">
        <f t="shared" si="2"/>
        <v/>
      </c>
      <c r="O35" t="str">
        <f>IF(G35="","",HLOOKUP(N35,Reference!$H$70:$AL$112,43,FALSE))</f>
        <v/>
      </c>
    </row>
    <row r="36" spans="5:15" x14ac:dyDescent="0.45">
      <c r="E36" t="str">
        <f>IF(B36="","",VLOOKUP(B36,Reference!$B$3:$F$42,2,FALSE))</f>
        <v/>
      </c>
      <c r="F36" s="89" t="str">
        <f>IF(B36="","",IF(E36="Each",D36/C36,IF(E36="Count",$H$5*D36/C36,IF(E36="Area",ROUNDUP(D36/(VLOOKUP(B36,Reference!$H$70:$AL$112,M36,FALSE)*(C36/$H$6)),2),ROUNDUP(D36/(VLOOKUP(B36,Reference!$H$70:$AL$112,M36,FALSE)*C36),2)))))</f>
        <v/>
      </c>
      <c r="G36" t="str">
        <f t="shared" si="0"/>
        <v/>
      </c>
      <c r="N36" t="str">
        <f t="shared" si="2"/>
        <v/>
      </c>
      <c r="O36" t="str">
        <f>IF(G36="","",HLOOKUP(N36,Reference!$H$70:$AL$112,43,FALSE))</f>
        <v/>
      </c>
    </row>
    <row r="37" spans="5:15" x14ac:dyDescent="0.45">
      <c r="E37" t="str">
        <f>IF(B37="","",VLOOKUP(B37,Reference!$B$3:$F$42,2,FALSE))</f>
        <v/>
      </c>
      <c r="F37" s="89" t="str">
        <f>IF(B37="","",IF(E37="Each",D37/C37,IF(E37="Count",$H$5*D37/C37,IF(E37="Area",ROUNDUP(D37/(VLOOKUP(B37,Reference!$H$70:$AL$112,M37,FALSE)*(C37/$H$6)),2),ROUNDUP(D37/(VLOOKUP(B37,Reference!$H$70:$AL$112,M37,FALSE)*C37),2)))))</f>
        <v/>
      </c>
      <c r="G37" t="str">
        <f t="shared" si="0"/>
        <v/>
      </c>
      <c r="N37" t="str">
        <f t="shared" si="2"/>
        <v/>
      </c>
      <c r="O37" t="str">
        <f>IF(G37="","",HLOOKUP(N37,Reference!$H$70:$AL$112,43,FALSE))</f>
        <v/>
      </c>
    </row>
    <row r="38" spans="5:15" x14ac:dyDescent="0.45">
      <c r="E38" t="str">
        <f>IF(B38="","",VLOOKUP(B38,Reference!$B$3:$F$42,2,FALSE))</f>
        <v/>
      </c>
      <c r="F38" s="89" t="str">
        <f>IF(B38="","",IF(E38="Each",D38/C38,IF(E38="Count",$H$5*D38/C38,IF(E38="Area",ROUNDUP(D38/(VLOOKUP(B38,Reference!$H$70:$AL$112,M38,FALSE)*(C38/$H$6)),2),ROUNDUP(D38/(VLOOKUP(B38,Reference!$H$70:$AL$112,M38,FALSE)*C38),2)))))</f>
        <v/>
      </c>
      <c r="G38" t="str">
        <f t="shared" si="0"/>
        <v/>
      </c>
      <c r="N38" t="str">
        <f t="shared" si="2"/>
        <v/>
      </c>
      <c r="O38" t="str">
        <f>IF(G38="","",HLOOKUP(N38,Reference!$H$70:$AL$112,43,FALSE))</f>
        <v/>
      </c>
    </row>
    <row r="39" spans="5:15" x14ac:dyDescent="0.45">
      <c r="E39" t="str">
        <f>IF(B39="","",VLOOKUP(B39,Reference!$B$3:$F$42,2,FALSE))</f>
        <v/>
      </c>
      <c r="F39" s="89" t="str">
        <f>IF(B39="","",IF(E39="Each",D39/C39,IF(E39="Count",$H$5*D39/C39,IF(E39="Area",ROUNDUP(D39/(VLOOKUP(B39,Reference!$H$70:$AL$112,M39,FALSE)*(C39/$H$6)),2),ROUNDUP(D39/(VLOOKUP(B39,Reference!$H$70:$AL$112,M39,FALSE)*C39),2)))))</f>
        <v/>
      </c>
      <c r="G39" t="str">
        <f t="shared" si="0"/>
        <v/>
      </c>
      <c r="N39" t="str">
        <f t="shared" si="2"/>
        <v/>
      </c>
      <c r="O39" t="str">
        <f>IF(G39="","",HLOOKUP(N39,Reference!$H$70:$AL$112,43,FALSE))</f>
        <v/>
      </c>
    </row>
    <row r="40" spans="5:15" x14ac:dyDescent="0.45">
      <c r="E40" t="str">
        <f>IF(B40="","",VLOOKUP(B40,Reference!$B$3:$F$42,2,FALSE))</f>
        <v/>
      </c>
      <c r="F40" s="89" t="str">
        <f>IF(B40="","",IF(E40="Each",D40/C40,IF(E40="Count",$H$5*D40/C40,IF(E40="Area",ROUNDUP(D40/(VLOOKUP(B40,Reference!$H$70:$AL$112,M40,FALSE)*(C40/$H$6)),2),ROUNDUP(D40/(VLOOKUP(B40,Reference!$H$70:$AL$112,M40,FALSE)*C40),2)))))</f>
        <v/>
      </c>
      <c r="G40" t="str">
        <f t="shared" si="0"/>
        <v/>
      </c>
      <c r="N40" t="str">
        <f t="shared" si="2"/>
        <v/>
      </c>
      <c r="O40" t="str">
        <f>IF(G40="","",HLOOKUP(N40,Reference!$H$70:$AL$112,43,FALSE))</f>
        <v/>
      </c>
    </row>
    <row r="41" spans="5:15" x14ac:dyDescent="0.45">
      <c r="E41" t="str">
        <f>IF(B41="","",VLOOKUP(B41,Reference!$B$3:$F$42,2,FALSE))</f>
        <v/>
      </c>
      <c r="F41" s="89" t="str">
        <f>IF(B41="","",IF(E41="Each",D41/C41,IF(E41="Count",$H$5*D41/C41,IF(E41="Area",ROUNDUP(D41/(VLOOKUP(B41,Reference!$H$70:$AL$112,M41,FALSE)*(C41/$H$6)),2),ROUNDUP(D41/(VLOOKUP(B41,Reference!$H$70:$AL$112,M41,FALSE)*C41),2)))))</f>
        <v/>
      </c>
      <c r="G41" t="str">
        <f t="shared" si="0"/>
        <v/>
      </c>
      <c r="N41" t="str">
        <f t="shared" si="2"/>
        <v/>
      </c>
      <c r="O41" t="str">
        <f>IF(G41="","",HLOOKUP(N41,Reference!$H$70:$AL$112,43,FALSE))</f>
        <v/>
      </c>
    </row>
    <row r="42" spans="5:15" x14ac:dyDescent="0.45">
      <c r="E42" t="str">
        <f>IF(B42="","",VLOOKUP(B42,Reference!$B$3:$F$42,2,FALSE))</f>
        <v/>
      </c>
      <c r="F42" s="89" t="str">
        <f>IF(B42="","",IF(E42="Each",D42/C42,IF(E42="Count",$H$5*D42/C42,IF(E42="Area",ROUNDUP(D42/(VLOOKUP(B42,Reference!$H$70:$AL$112,M42,FALSE)*(C42/$H$6)),2),ROUNDUP(D42/(VLOOKUP(B42,Reference!$H$70:$AL$112,M42,FALSE)*C42),2)))))</f>
        <v/>
      </c>
      <c r="G42" t="str">
        <f t="shared" si="0"/>
        <v/>
      </c>
      <c r="N42" t="str">
        <f t="shared" si="2"/>
        <v/>
      </c>
      <c r="O42" t="str">
        <f>IF(G42="","",HLOOKUP(N42,Reference!$H$70:$AL$112,43,FALSE))</f>
        <v/>
      </c>
    </row>
    <row r="43" spans="5:15" x14ac:dyDescent="0.45">
      <c r="E43" t="str">
        <f>IF(B43="","",VLOOKUP(B43,Reference!$B$3:$F$42,2,FALSE))</f>
        <v/>
      </c>
      <c r="F43" s="89" t="str">
        <f>IF(B43="","",IF(E43="Each",D43/C43,IF(E43="Count",$H$5*D43/C43,IF(E43="Area",ROUNDUP(D43/(VLOOKUP(B43,Reference!$H$70:$AL$112,M43,FALSE)*(C43/$H$6)),2),ROUNDUP(D43/(VLOOKUP(B43,Reference!$H$70:$AL$112,M43,FALSE)*C43),2)))))</f>
        <v/>
      </c>
      <c r="G43" t="str">
        <f t="shared" si="0"/>
        <v/>
      </c>
      <c r="N43" t="str">
        <f t="shared" si="2"/>
        <v/>
      </c>
      <c r="O43" t="str">
        <f>IF(G43="","",HLOOKUP(N43,Reference!$H$70:$AL$112,43,FALSE))</f>
        <v/>
      </c>
    </row>
    <row r="44" spans="5:15" x14ac:dyDescent="0.45">
      <c r="E44" t="str">
        <f>IF(B44="","",VLOOKUP(B44,Reference!$B$3:$F$42,2,FALSE))</f>
        <v/>
      </c>
      <c r="F44" s="89" t="str">
        <f>IF(B44="","",IF(E44="Each",D44/C44,IF(E44="Count",$H$5*D44/C44,IF(E44="Area",ROUNDUP(D44/(VLOOKUP(B44,Reference!$H$70:$AL$112,M44,FALSE)*(C44/$H$6)),2),ROUNDUP(D44/(VLOOKUP(B44,Reference!$H$70:$AL$112,M44,FALSE)*C44),2)))))</f>
        <v/>
      </c>
      <c r="G44" t="str">
        <f t="shared" si="0"/>
        <v/>
      </c>
      <c r="N44" t="str">
        <f t="shared" si="2"/>
        <v/>
      </c>
      <c r="O44" t="str">
        <f>IF(G44="","",HLOOKUP(N44,Reference!$H$70:$AL$112,43,FALSE))</f>
        <v/>
      </c>
    </row>
    <row r="45" spans="5:15" x14ac:dyDescent="0.45">
      <c r="E45" t="str">
        <f>IF(B45="","",VLOOKUP(B45,Reference!$B$3:$F$42,2,FALSE))</f>
        <v/>
      </c>
      <c r="F45" s="89" t="str">
        <f>IF(B45="","",IF(E45="Each",D45/C45,IF(E45="Count",$H$5*D45/C45,IF(E45="Area",ROUNDUP(D45/(VLOOKUP(B45,Reference!$H$70:$AL$112,M45,FALSE)*(C45/$H$6)),2),ROUNDUP(D45/(VLOOKUP(B45,Reference!$H$70:$AL$112,M45,FALSE)*C45),2)))))</f>
        <v/>
      </c>
      <c r="G45" t="str">
        <f t="shared" si="0"/>
        <v/>
      </c>
      <c r="N45" t="str">
        <f t="shared" si="2"/>
        <v/>
      </c>
      <c r="O45" t="str">
        <f>IF(G45="","",HLOOKUP(N45,Reference!$H$70:$AL$112,43,FALSE))</f>
        <v/>
      </c>
    </row>
    <row r="46" spans="5:15" x14ac:dyDescent="0.45">
      <c r="E46" t="str">
        <f>IF(B46="","",VLOOKUP(B46,Reference!$B$3:$F$42,2,FALSE))</f>
        <v/>
      </c>
      <c r="F46" s="89" t="str">
        <f>IF(B46="","",IF(E46="Each",D46/C46,IF(E46="Count",$H$5*D46/C46,IF(E46="Area",ROUNDUP(D46/(VLOOKUP(B46,Reference!$H$70:$AL$112,M46,FALSE)*(C46/$H$6)),2),ROUNDUP(D46/(VLOOKUP(B46,Reference!$H$70:$AL$112,M46,FALSE)*C46),2)))))</f>
        <v/>
      </c>
      <c r="G46" t="str">
        <f t="shared" si="0"/>
        <v/>
      </c>
      <c r="N46" t="str">
        <f t="shared" si="2"/>
        <v/>
      </c>
      <c r="O46" t="str">
        <f>IF(G46="","",HLOOKUP(N46,Reference!$H$70:$AL$112,43,FALSE))</f>
        <v/>
      </c>
    </row>
    <row r="47" spans="5:15" x14ac:dyDescent="0.45">
      <c r="E47" t="str">
        <f>IF(B47="","",VLOOKUP(B47,Reference!$B$3:$F$42,2,FALSE))</f>
        <v/>
      </c>
      <c r="F47" s="89" t="str">
        <f>IF(B47="","",IF(E47="Each",D47/C47,IF(E47="Count",$H$5*D47/C47,IF(E47="Area",ROUNDUP(D47/(VLOOKUP(B47,Reference!$H$70:$AL$112,M47,FALSE)*(C47/$H$6)),2),ROUNDUP(D47/(VLOOKUP(B47,Reference!$H$70:$AL$112,M47,FALSE)*C47),2)))))</f>
        <v/>
      </c>
      <c r="G47" t="str">
        <f t="shared" si="0"/>
        <v/>
      </c>
      <c r="N47" t="str">
        <f t="shared" si="2"/>
        <v/>
      </c>
      <c r="O47" t="str">
        <f>IF(G47="","",HLOOKUP(N47,Reference!$H$70:$AL$112,43,FALSE))</f>
        <v/>
      </c>
    </row>
    <row r="48" spans="5:15" x14ac:dyDescent="0.45">
      <c r="E48" t="str">
        <f>IF(B48="","",VLOOKUP(B48,Reference!$B$3:$F$42,2,FALSE))</f>
        <v/>
      </c>
      <c r="F48" s="89" t="str">
        <f>IF(B48="","",IF(E48="Each",D48/C48,IF(E48="Count",$H$5*D48/C48,IF(E48="Area",ROUNDUP(D48/(VLOOKUP(B48,Reference!$H$70:$AL$112,M48,FALSE)*(C48/$H$6)),2),ROUNDUP(D48/(VLOOKUP(B48,Reference!$H$70:$AL$112,M48,FALSE)*C48),2)))))</f>
        <v/>
      </c>
      <c r="G48" t="str">
        <f t="shared" si="0"/>
        <v/>
      </c>
      <c r="N48" t="str">
        <f t="shared" si="2"/>
        <v/>
      </c>
      <c r="O48" t="str">
        <f>IF(G48="","",HLOOKUP(N48,Reference!$H$70:$AL$112,43,FALSE))</f>
        <v/>
      </c>
    </row>
    <row r="49" spans="5:15" x14ac:dyDescent="0.45">
      <c r="E49" t="str">
        <f>IF(B49="","",VLOOKUP(B49,Reference!$B$3:$F$42,2,FALSE))</f>
        <v/>
      </c>
      <c r="F49" s="89" t="str">
        <f>IF(B49="","",IF(E49="Each",D49/C49,IF(E49="Count",$H$5*D49/C49,IF(E49="Area",ROUNDUP(D49/(VLOOKUP(B49,Reference!$H$70:$AL$112,M49,FALSE)*(C49/$H$6)),2),ROUNDUP(D49/(VLOOKUP(B49,Reference!$H$70:$AL$112,M49,FALSE)*C49),2)))))</f>
        <v/>
      </c>
      <c r="G49" t="str">
        <f t="shared" si="0"/>
        <v/>
      </c>
      <c r="N49" t="str">
        <f t="shared" si="2"/>
        <v/>
      </c>
      <c r="O49" t="str">
        <f>IF(G49="","",HLOOKUP(N49,Reference!$H$70:$AL$112,43,FALSE))</f>
        <v/>
      </c>
    </row>
    <row r="50" spans="5:15" x14ac:dyDescent="0.45">
      <c r="E50" t="str">
        <f>IF(B50="","",VLOOKUP(B50,Reference!$B$3:$F$42,2,FALSE))</f>
        <v/>
      </c>
      <c r="F50" s="89" t="str">
        <f>IF(B50="","",IF(E50="Each",D50/C50,IF(E50="Count",$H$5*D50/C50,IF(E50="Area",ROUNDUP(D50/(VLOOKUP(B50,Reference!$H$70:$AL$112,M50,FALSE)*(C50/$H$6)),2),ROUNDUP(D50/(VLOOKUP(B50,Reference!$H$70:$AL$112,M50,FALSE)*C50),2)))))</f>
        <v/>
      </c>
      <c r="G50" t="str">
        <f t="shared" si="0"/>
        <v/>
      </c>
      <c r="N50" t="str">
        <f t="shared" si="2"/>
        <v/>
      </c>
      <c r="O50" t="str">
        <f>IF(G50="","",HLOOKUP(N50,Reference!$H$70:$AL$112,43,FALSE))</f>
        <v/>
      </c>
    </row>
    <row r="51" spans="5:15" x14ac:dyDescent="0.45">
      <c r="E51" t="str">
        <f>IF(B51="","",VLOOKUP(B51,Reference!$B$3:$F$42,2,FALSE))</f>
        <v/>
      </c>
      <c r="F51" s="89" t="str">
        <f>IF(B51="","",IF(E51="Each",D51/C51,IF(E51="Count",$H$5*D51/C51,IF(E51="Area",ROUNDUP(D51/(VLOOKUP(B51,Reference!$H$70:$AL$112,M51,FALSE)*(C51/$H$6)),2),ROUNDUP(D51/(VLOOKUP(B51,Reference!$H$70:$AL$112,M51,FALSE)*C51),2)))))</f>
        <v/>
      </c>
      <c r="G51" t="str">
        <f t="shared" si="0"/>
        <v/>
      </c>
      <c r="N51" t="str">
        <f t="shared" si="2"/>
        <v/>
      </c>
      <c r="O51" t="str">
        <f>IF(G51="","",HLOOKUP(N51,Reference!$H$70:$AL$112,43,FALSE))</f>
        <v/>
      </c>
    </row>
    <row r="52" spans="5:15" x14ac:dyDescent="0.45">
      <c r="E52" t="str">
        <f>IF(B52="","",VLOOKUP(B52,Reference!$B$3:$F$42,2,FALSE))</f>
        <v/>
      </c>
      <c r="F52" s="89" t="str">
        <f>IF(B52="","",IF(E52="Each",D52/C52,IF(E52="Count",$H$5*D52/C52,IF(E52="Area",ROUNDUP(D52/(VLOOKUP(B52,Reference!$H$70:$AL$112,M52,FALSE)*(C52/$H$6)),2),ROUNDUP(D52/(VLOOKUP(B52,Reference!$H$70:$AL$112,M52,FALSE)*C52),2)))))</f>
        <v/>
      </c>
      <c r="G52" t="str">
        <f t="shared" si="0"/>
        <v/>
      </c>
      <c r="N52" t="str">
        <f t="shared" si="2"/>
        <v/>
      </c>
      <c r="O52" t="str">
        <f>IF(G52="","",HLOOKUP(N52,Reference!$H$70:$AL$112,43,FALSE))</f>
        <v/>
      </c>
    </row>
    <row r="53" spans="5:15" x14ac:dyDescent="0.45">
      <c r="E53" t="str">
        <f>IF(B53="","",VLOOKUP(B53,Reference!$B$3:$F$42,2,FALSE))</f>
        <v/>
      </c>
      <c r="F53" s="89" t="str">
        <f>IF(B53="","",IF(E53="Each",D53/C53,IF(E53="Count",$H$5*D53/C53,IF(E53="Area",ROUNDUP(D53/(VLOOKUP(B53,Reference!$H$70:$AL$112,M53,FALSE)*(C53/$H$6)),2),ROUNDUP(D53/(VLOOKUP(B53,Reference!$H$70:$AL$112,M53,FALSE)*C53),2)))))</f>
        <v/>
      </c>
      <c r="G53" t="str">
        <f t="shared" si="0"/>
        <v/>
      </c>
      <c r="N53" t="str">
        <f t="shared" si="2"/>
        <v/>
      </c>
      <c r="O53" t="str">
        <f>IF(G53="","",HLOOKUP(N53,Reference!$H$70:$AL$112,43,FALSE))</f>
        <v/>
      </c>
    </row>
    <row r="54" spans="5:15" x14ac:dyDescent="0.45">
      <c r="E54" t="str">
        <f>IF(B54="","",VLOOKUP(B54,Reference!$B$3:$F$42,2,FALSE))</f>
        <v/>
      </c>
      <c r="F54" s="89" t="str">
        <f>IF(B54="","",IF(E54="Each",D54/C54,IF(E54="Count",$H$5*D54/C54,IF(E54="Area",ROUNDUP(D54/(VLOOKUP(B54,Reference!$H$70:$AL$112,M54,FALSE)*(C54/$H$6)),2),ROUNDUP(D54/(VLOOKUP(B54,Reference!$H$70:$AL$112,M54,FALSE)*C54),2)))))</f>
        <v/>
      </c>
      <c r="G54" t="str">
        <f t="shared" si="0"/>
        <v/>
      </c>
      <c r="N54" t="str">
        <f t="shared" si="2"/>
        <v/>
      </c>
      <c r="O54" t="str">
        <f>IF(G54="","",HLOOKUP(N54,Reference!$H$70:$AL$112,43,FALSE))</f>
        <v/>
      </c>
    </row>
    <row r="55" spans="5:15" x14ac:dyDescent="0.45">
      <c r="E55" t="str">
        <f>IF(B55="","",VLOOKUP(B55,Reference!$B$3:$F$42,2,FALSE))</f>
        <v/>
      </c>
      <c r="F55" s="89" t="str">
        <f>IF(B55="","",IF(E55="Each",D55/C55,IF(E55="Count",$H$5*D55/C55,IF(E55="Area",ROUNDUP(D55/(VLOOKUP(B55,Reference!$H$70:$AL$112,M55,FALSE)*(C55/$H$6)),2),ROUNDUP(D55/(VLOOKUP(B55,Reference!$H$70:$AL$112,M55,FALSE)*C55),2)))))</f>
        <v/>
      </c>
      <c r="G55" t="str">
        <f t="shared" si="0"/>
        <v/>
      </c>
      <c r="N55" t="str">
        <f t="shared" si="2"/>
        <v/>
      </c>
      <c r="O55" t="str">
        <f>IF(G55="","",HLOOKUP(N55,Reference!$H$70:$AL$112,43,FALSE))</f>
        <v/>
      </c>
    </row>
    <row r="56" spans="5:15" x14ac:dyDescent="0.45">
      <c r="E56" t="str">
        <f>IF(B56="","",VLOOKUP(B56,Reference!$B$3:$F$42,2,FALSE))</f>
        <v/>
      </c>
      <c r="F56" s="89" t="str">
        <f>IF(B56="","",IF(E56="Each",D56/C56,IF(E56="Count",$H$5*D56/C56,IF(E56="Area",ROUNDUP(D56/(VLOOKUP(B56,Reference!$H$70:$AL$112,M56,FALSE)*(C56/$H$6)),2),ROUNDUP(D56/(VLOOKUP(B56,Reference!$H$70:$AL$112,M56,FALSE)*C56),2)))))</f>
        <v/>
      </c>
      <c r="G56" t="str">
        <f t="shared" si="0"/>
        <v/>
      </c>
      <c r="N56" t="str">
        <f t="shared" si="2"/>
        <v/>
      </c>
      <c r="O56" t="str">
        <f>IF(G56="","",HLOOKUP(N56,Reference!$H$70:$AL$112,43,FALSE))</f>
        <v/>
      </c>
    </row>
    <row r="57" spans="5:15" x14ac:dyDescent="0.45">
      <c r="E57" t="str">
        <f>IF(B57="","",VLOOKUP(B57,Reference!$B$3:$F$42,2,FALSE))</f>
        <v/>
      </c>
      <c r="F57" s="89" t="str">
        <f>IF(B57="","",IF(E57="Each",D57/C57,IF(E57="Count",$H$5*D57/C57,IF(E57="Area",ROUNDUP(D57/(VLOOKUP(B57,Reference!$H$70:$AL$112,M57,FALSE)*(C57/$H$6)),2),ROUNDUP(D57/(VLOOKUP(B57,Reference!$H$70:$AL$112,M57,FALSE)*C57),2)))))</f>
        <v/>
      </c>
      <c r="G57" t="str">
        <f t="shared" si="0"/>
        <v/>
      </c>
      <c r="N57" t="str">
        <f t="shared" si="2"/>
        <v/>
      </c>
      <c r="O57" t="str">
        <f>IF(G57="","",HLOOKUP(N57,Reference!$H$70:$AL$112,43,FALSE))</f>
        <v/>
      </c>
    </row>
    <row r="58" spans="5:15" x14ac:dyDescent="0.45">
      <c r="E58" t="str">
        <f>IF(B58="","",VLOOKUP(B58,Reference!$B$3:$F$42,2,FALSE))</f>
        <v/>
      </c>
      <c r="F58" s="89" t="str">
        <f>IF(B58="","",IF(E58="Each",D58/C58,IF(E58="Count",$H$5*D58/C58,IF(E58="Area",ROUNDUP(D58/(VLOOKUP(B58,Reference!$H$70:$AL$112,M58,FALSE)*(C58/$H$6)),2),ROUNDUP(D58/(VLOOKUP(B58,Reference!$H$70:$AL$112,M58,FALSE)*C58),2)))))</f>
        <v/>
      </c>
      <c r="G58" t="str">
        <f t="shared" si="0"/>
        <v/>
      </c>
      <c r="N58" t="str">
        <f t="shared" si="2"/>
        <v/>
      </c>
      <c r="O58" t="str">
        <f>IF(G58="","",HLOOKUP(N58,Reference!$H$70:$AL$112,43,FALSE))</f>
        <v/>
      </c>
    </row>
    <row r="59" spans="5:15" x14ac:dyDescent="0.45">
      <c r="E59" t="str">
        <f>IF(B59="","",VLOOKUP(B59,Reference!$B$3:$F$42,2,FALSE))</f>
        <v/>
      </c>
      <c r="F59" s="89" t="str">
        <f>IF(B59="","",IF(E59="Each",D59/C59,IF(E59="Count",$H$5*D59/C59,IF(E59="Area",ROUNDUP(D59/(VLOOKUP(B59,Reference!$H$70:$AL$112,M59,FALSE)*(C59/$H$6)),2),ROUNDUP(D59/(VLOOKUP(B59,Reference!$H$70:$AL$112,M59,FALSE)*C59),2)))))</f>
        <v/>
      </c>
      <c r="G59" t="str">
        <f t="shared" si="0"/>
        <v/>
      </c>
      <c r="N59" t="str">
        <f t="shared" si="2"/>
        <v/>
      </c>
      <c r="O59" t="str">
        <f>IF(G59="","",HLOOKUP(N59,Reference!$H$70:$AL$112,43,FALSE))</f>
        <v/>
      </c>
    </row>
    <row r="60" spans="5:15" x14ac:dyDescent="0.45">
      <c r="E60" t="str">
        <f>IF(B60="","",VLOOKUP(B60,Reference!$B$3:$F$42,2,FALSE))</f>
        <v/>
      </c>
      <c r="F60" s="89" t="str">
        <f>IF(B60="","",IF(E60="Each",D60/C60,IF(E60="Count",$H$5*D60/C60,IF(E60="Area",ROUNDUP(D60/(VLOOKUP(B60,Reference!$H$70:$AL$112,M60,FALSE)*(C60/$H$6)),2),ROUNDUP(D60/(VLOOKUP(B60,Reference!$H$70:$AL$112,M60,FALSE)*C60),2)))))</f>
        <v/>
      </c>
      <c r="G60" t="str">
        <f t="shared" si="0"/>
        <v/>
      </c>
      <c r="N60" t="str">
        <f t="shared" si="2"/>
        <v/>
      </c>
      <c r="O60" t="str">
        <f>IF(G60="","",HLOOKUP(N60,Reference!$H$70:$AL$112,43,FALSE))</f>
        <v/>
      </c>
    </row>
    <row r="61" spans="5:15" x14ac:dyDescent="0.45">
      <c r="E61" t="str">
        <f>IF(B61="","",VLOOKUP(B61,Reference!$B$3:$F$42,2,FALSE))</f>
        <v/>
      </c>
      <c r="F61" s="89" t="str">
        <f>IF(B61="","",IF(E61="Each",D61/C61,IF(E61="Count",$H$5*D61/C61,IF(E61="Area",ROUNDUP(D61/(VLOOKUP(B61,Reference!$H$70:$AL$112,M61,FALSE)*(C61/$H$6)),2),ROUNDUP(D61/(VLOOKUP(B61,Reference!$H$70:$AL$112,M61,FALSE)*C61),2)))))</f>
        <v/>
      </c>
      <c r="G61" t="str">
        <f t="shared" si="0"/>
        <v/>
      </c>
      <c r="N61" t="str">
        <f t="shared" si="2"/>
        <v/>
      </c>
      <c r="O61" t="str">
        <f>IF(G61="","",HLOOKUP(N61,Reference!$H$70:$AL$112,43,FALSE))</f>
        <v/>
      </c>
    </row>
    <row r="62" spans="5:15" x14ac:dyDescent="0.45">
      <c r="E62" t="str">
        <f>IF(B62="","",VLOOKUP(B62,Reference!$B$3:$F$42,2,FALSE))</f>
        <v/>
      </c>
      <c r="F62" s="89" t="str">
        <f>IF(B62="","",IF(E62="Each",D62/C62,IF(E62="Count",$H$5*D62/C62,IF(E62="Area",ROUNDUP(D62/(VLOOKUP(B62,Reference!$H$70:$AL$112,M62,FALSE)*(C62/$H$6)),2),ROUNDUP(D62/(VLOOKUP(B62,Reference!$H$70:$AL$112,M62,FALSE)*C62),2)))))</f>
        <v/>
      </c>
      <c r="G62" t="str">
        <f t="shared" si="0"/>
        <v/>
      </c>
      <c r="N62" t="str">
        <f t="shared" si="2"/>
        <v/>
      </c>
      <c r="O62" t="str">
        <f>IF(G62="","",HLOOKUP(N62,Reference!$H$70:$AL$112,43,FALSE))</f>
        <v/>
      </c>
    </row>
    <row r="63" spans="5:15" x14ac:dyDescent="0.45">
      <c r="E63" t="str">
        <f>IF(B63="","",VLOOKUP(B63,Reference!$B$3:$F$42,2,FALSE))</f>
        <v/>
      </c>
      <c r="F63" s="89" t="str">
        <f>IF(B63="","",IF(E63="Each",D63/C63,IF(E63="Count",$H$5*D63/C63,IF(E63="Area",ROUNDUP(D63/(VLOOKUP(B63,Reference!$H$70:$AL$112,M63,FALSE)*(C63/$H$6)),2),ROUNDUP(D63/(VLOOKUP(B63,Reference!$H$70:$AL$112,M63,FALSE)*C63),2)))))</f>
        <v/>
      </c>
      <c r="G63" t="str">
        <f t="shared" si="0"/>
        <v/>
      </c>
      <c r="N63" t="str">
        <f t="shared" si="2"/>
        <v/>
      </c>
      <c r="O63" t="str">
        <f>IF(G63="","",HLOOKUP(N63,Reference!$H$70:$AL$112,43,FALSE))</f>
        <v/>
      </c>
    </row>
    <row r="64" spans="5:15" x14ac:dyDescent="0.45">
      <c r="E64" t="str">
        <f>IF(B64="","",VLOOKUP(B64,Reference!$B$3:$F$42,2,FALSE))</f>
        <v/>
      </c>
      <c r="F64" s="89" t="str">
        <f>IF(B64="","",IF(E64="Each",D64/C64,IF(E64="Count",$H$5*D64/C64,IF(E64="Area",ROUNDUP(D64/(VLOOKUP(B64,Reference!$H$70:$AL$112,M64,FALSE)*(C64/$H$6)),2),ROUNDUP(D64/(VLOOKUP(B64,Reference!$H$70:$AL$112,M64,FALSE)*C64),2)))))</f>
        <v/>
      </c>
      <c r="G64" t="str">
        <f t="shared" si="0"/>
        <v/>
      </c>
      <c r="N64" t="str">
        <f t="shared" si="2"/>
        <v/>
      </c>
      <c r="O64" t="str">
        <f>IF(G64="","",HLOOKUP(N64,Reference!$H$70:$AL$112,43,FALSE))</f>
        <v/>
      </c>
    </row>
    <row r="65" spans="5:15" x14ac:dyDescent="0.45">
      <c r="E65" t="str">
        <f>IF(B65="","",VLOOKUP(B65,Reference!$B$3:$F$42,2,FALSE))</f>
        <v/>
      </c>
      <c r="F65" s="89" t="str">
        <f>IF(B65="","",IF(E65="Each",D65/C65,IF(E65="Count",$H$5*D65/C65,IF(E65="Area",ROUNDUP(D65/(VLOOKUP(B65,Reference!$H$70:$AL$112,M65,FALSE)*(C65/$H$6)),2),ROUNDUP(D65/(VLOOKUP(B65,Reference!$H$70:$AL$112,M65,FALSE)*C65),2)))))</f>
        <v/>
      </c>
      <c r="G65" t="str">
        <f t="shared" si="0"/>
        <v/>
      </c>
      <c r="N65" t="str">
        <f t="shared" si="2"/>
        <v/>
      </c>
      <c r="O65" t="str">
        <f>IF(G65="","",HLOOKUP(N65,Reference!$H$70:$AL$112,43,FALSE))</f>
        <v/>
      </c>
    </row>
    <row r="66" spans="5:15" x14ac:dyDescent="0.45">
      <c r="E66" t="str">
        <f>IF(B66="","",VLOOKUP(B66,Reference!$B$3:$F$42,2,FALSE))</f>
        <v/>
      </c>
      <c r="F66" s="89" t="str">
        <f>IF(B66="","",IF(E66="Each",D66/C66,IF(E66="Count",$H$5*D66/C66,IF(E66="Area",ROUNDUP(D66/(VLOOKUP(B66,Reference!$H$70:$AL$112,M66,FALSE)*(C66/$H$6)),2),ROUNDUP(D66/(VLOOKUP(B66,Reference!$H$70:$AL$112,M66,FALSE)*C66),2)))))</f>
        <v/>
      </c>
      <c r="G66" t="str">
        <f t="shared" si="0"/>
        <v/>
      </c>
      <c r="N66" t="str">
        <f t="shared" si="2"/>
        <v/>
      </c>
      <c r="O66" t="str">
        <f>IF(G66="","",HLOOKUP(N66,Reference!$H$70:$AL$112,43,FALSE))</f>
        <v/>
      </c>
    </row>
    <row r="67" spans="5:15" x14ac:dyDescent="0.45">
      <c r="E67" t="str">
        <f>IF(B67="","",VLOOKUP(B67,Reference!$B$3:$F$42,2,FALSE))</f>
        <v/>
      </c>
      <c r="F67" s="89" t="str">
        <f>IF(B67="","",IF(E67="Each",D67/C67,IF(E67="Count",$H$5*D67/C67,IF(E67="Area",ROUNDUP(D67/(VLOOKUP(B67,Reference!$H$70:$AL$112,M67,FALSE)*(C67/$H$6)),2),ROUNDUP(D67/(VLOOKUP(B67,Reference!$H$70:$AL$112,M67,FALSE)*C67),2)))))</f>
        <v/>
      </c>
      <c r="G67" t="str">
        <f t="shared" si="0"/>
        <v/>
      </c>
      <c r="N67" t="str">
        <f t="shared" si="2"/>
        <v/>
      </c>
      <c r="O67" t="str">
        <f>IF(G67="","",HLOOKUP(N67,Reference!$H$70:$AL$112,43,FALSE))</f>
        <v/>
      </c>
    </row>
    <row r="68" spans="5:15" x14ac:dyDescent="0.45">
      <c r="E68" t="str">
        <f>IF(B68="","",VLOOKUP(B68,Reference!$B$3:$F$42,2,FALSE))</f>
        <v/>
      </c>
      <c r="F68" s="89" t="str">
        <f>IF(B68="","",IF(E68="Each",D68/C68,IF(E68="Count",$H$5*D68/C68,IF(E68="Area",ROUNDUP(D68/(VLOOKUP(B68,Reference!$H$70:$AL$112,M68,FALSE)*(C68/$H$6)),2),ROUNDUP(D68/(VLOOKUP(B68,Reference!$H$70:$AL$112,M68,FALSE)*C68),2)))))</f>
        <v/>
      </c>
      <c r="G68" t="str">
        <f t="shared" si="0"/>
        <v/>
      </c>
      <c r="N68" t="str">
        <f t="shared" si="2"/>
        <v/>
      </c>
      <c r="O68" t="str">
        <f>IF(G68="","",HLOOKUP(N68,Reference!$H$70:$AL$112,43,FALSE))</f>
        <v/>
      </c>
    </row>
    <row r="69" spans="5:15" x14ac:dyDescent="0.45">
      <c r="E69" t="str">
        <f>IF(B69="","",VLOOKUP(B69,Reference!$B$3:$F$42,2,FALSE))</f>
        <v/>
      </c>
      <c r="F69" s="89" t="str">
        <f>IF(B69="","",IF(E69="Each",D69/C69,IF(E69="Count",$H$5*D69/C69,IF(E69="Area",ROUNDUP(D69/(VLOOKUP(B69,Reference!$H$70:$AL$112,M69,FALSE)*(C69/$H$6)),2),ROUNDUP(D69/(VLOOKUP(B69,Reference!$H$70:$AL$112,M69,FALSE)*C69),2)))))</f>
        <v/>
      </c>
      <c r="G69" t="str">
        <f t="shared" si="0"/>
        <v/>
      </c>
      <c r="N69" t="str">
        <f t="shared" si="2"/>
        <v/>
      </c>
      <c r="O69" t="str">
        <f>IF(G69="","",HLOOKUP(N69,Reference!$H$70:$AL$112,43,FALSE))</f>
        <v/>
      </c>
    </row>
    <row r="70" spans="5:15" x14ac:dyDescent="0.45">
      <c r="E70" t="str">
        <f>IF(B70="","",VLOOKUP(B70,Reference!$B$3:$F$42,2,FALSE))</f>
        <v/>
      </c>
      <c r="F70" s="89" t="str">
        <f>IF(B70="","",IF(E70="Each",D70/C70,IF(E70="Count",$H$5*D70/C70,IF(E70="Area",ROUNDUP(D70/(VLOOKUP(B70,Reference!$H$70:$AL$112,M70,FALSE)*(C70/$H$6)),2),ROUNDUP(D70/(VLOOKUP(B70,Reference!$H$70:$AL$112,M70,FALSE)*C70),2)))))</f>
        <v/>
      </c>
      <c r="G70" t="str">
        <f t="shared" si="0"/>
        <v/>
      </c>
      <c r="N70" t="str">
        <f t="shared" si="2"/>
        <v/>
      </c>
      <c r="O70" t="str">
        <f>IF(G70="","",HLOOKUP(N70,Reference!$H$70:$AL$112,43,FALSE))</f>
        <v/>
      </c>
    </row>
    <row r="71" spans="5:15" x14ac:dyDescent="0.45">
      <c r="E71" t="str">
        <f>IF(B71="","",VLOOKUP(B71,Reference!$B$3:$F$42,2,FALSE))</f>
        <v/>
      </c>
      <c r="F71" s="89" t="str">
        <f>IF(B71="","",IF(E71="Each",D71/C71,IF(E71="Count",$H$5*D71/C71,IF(E71="Area",ROUNDUP(D71/(VLOOKUP(B71,Reference!$H$70:$AL$112,M71,FALSE)*(C71/$H$6)),2),ROUNDUP(D71/(VLOOKUP(B71,Reference!$H$70:$AL$112,M71,FALSE)*C71),2)))))</f>
        <v/>
      </c>
      <c r="G71" t="str">
        <f t="shared" si="0"/>
        <v/>
      </c>
      <c r="N71" t="str">
        <f t="shared" si="2"/>
        <v/>
      </c>
      <c r="O71" t="str">
        <f>IF(G71="","",HLOOKUP(N71,Reference!$H$70:$AL$112,43,FALSE))</f>
        <v/>
      </c>
    </row>
    <row r="72" spans="5:15" x14ac:dyDescent="0.45">
      <c r="E72" t="str">
        <f>IF(B72="","",VLOOKUP(B72,Reference!$B$3:$F$42,2,FALSE))</f>
        <v/>
      </c>
      <c r="F72" s="89" t="str">
        <f>IF(B72="","",IF(E72="Each",D72/C72,IF(E72="Count",$H$5*D72/C72,IF(E72="Area",ROUNDUP(D72/(VLOOKUP(B72,Reference!$H$70:$AL$112,M72,FALSE)*(C72/$H$6)),2),ROUNDUP(D72/(VLOOKUP(B72,Reference!$H$70:$AL$112,M72,FALSE)*C72),2)))))</f>
        <v/>
      </c>
      <c r="G72" t="str">
        <f t="shared" si="0"/>
        <v/>
      </c>
      <c r="N72" t="str">
        <f t="shared" si="2"/>
        <v/>
      </c>
      <c r="O72" t="str">
        <f>IF(G72="","",HLOOKUP(N72,Reference!$H$70:$AL$112,43,FALSE))</f>
        <v/>
      </c>
    </row>
    <row r="73" spans="5:15" x14ac:dyDescent="0.45">
      <c r="E73" t="str">
        <f>IF(B73="","",VLOOKUP(B73,Reference!$B$3:$F$42,2,FALSE))</f>
        <v/>
      </c>
      <c r="F73" s="89" t="str">
        <f>IF(B73="","",IF(E73="Each",D73/C73,IF(E73="Count",$H$5*D73/C73,IF(E73="Area",ROUNDUP(D73/(VLOOKUP(B73,Reference!$H$70:$AL$112,M73,FALSE)*(C73/$H$6)),2),ROUNDUP(D73/(VLOOKUP(B73,Reference!$H$70:$AL$112,M73,FALSE)*C73),2)))))</f>
        <v/>
      </c>
      <c r="G73" t="str">
        <f t="shared" si="0"/>
        <v/>
      </c>
      <c r="N73" t="str">
        <f t="shared" si="2"/>
        <v/>
      </c>
      <c r="O73" t="str">
        <f>IF(G73="","",HLOOKUP(N73,Reference!$H$70:$AL$112,43,FALSE))</f>
        <v/>
      </c>
    </row>
    <row r="74" spans="5:15" x14ac:dyDescent="0.45">
      <c r="E74" t="str">
        <f>IF(B74="","",VLOOKUP(B74,Reference!$B$3:$F$42,2,FALSE))</f>
        <v/>
      </c>
      <c r="F74" s="89" t="str">
        <f>IF(B74="","",IF(E74="Each",D74/C74,IF(E74="Count",$H$5*D74/C74,IF(E74="Area",ROUNDUP(D74/(VLOOKUP(B74,Reference!$H$70:$AL$112,M74,FALSE)*(C74/$H$6)),2),ROUNDUP(D74/(VLOOKUP(B74,Reference!$H$70:$AL$112,M74,FALSE)*C74),2)))))</f>
        <v/>
      </c>
      <c r="G74" t="str">
        <f t="shared" si="0"/>
        <v/>
      </c>
      <c r="N74" t="str">
        <f t="shared" si="2"/>
        <v/>
      </c>
      <c r="O74" t="str">
        <f>IF(G74="","",HLOOKUP(N74,Reference!$H$70:$AL$112,43,FALSE))</f>
        <v/>
      </c>
    </row>
    <row r="75" spans="5:15" x14ac:dyDescent="0.45">
      <c r="E75" t="str">
        <f>IF(B75="","",VLOOKUP(B75,Reference!$B$3:$F$42,2,FALSE))</f>
        <v/>
      </c>
      <c r="F75" s="89" t="str">
        <f>IF(B75="","",IF(E75="Each",D75/C75,IF(E75="Count",$H$5*D75/C75,IF(E75="Area",ROUNDUP(D75/(VLOOKUP(B75,Reference!$H$70:$AL$112,M75,FALSE)*(C75/$H$6)),2),ROUNDUP(D75/(VLOOKUP(B75,Reference!$H$70:$AL$112,M75,FALSE)*C75),2)))))</f>
        <v/>
      </c>
      <c r="G75" t="str">
        <f t="shared" ref="G75:G138" si="3">IF(B75="","",VLOOKUP(E75,$E$2:$L$8,8,FALSE))</f>
        <v/>
      </c>
      <c r="N75" t="str">
        <f t="shared" si="2"/>
        <v/>
      </c>
      <c r="O75" t="str">
        <f>IF(G75="","",HLOOKUP(N75,Reference!$H$70:$AL$112,43,FALSE))</f>
        <v/>
      </c>
    </row>
    <row r="76" spans="5:15" x14ac:dyDescent="0.45">
      <c r="E76" t="str">
        <f>IF(B76="","",VLOOKUP(B76,Reference!$B$3:$F$42,2,FALSE))</f>
        <v/>
      </c>
      <c r="F76" s="89" t="str">
        <f>IF(B76="","",IF(E76="Each",D76/C76,IF(E76="Count",$H$5*D76/C76,IF(E76="Area",ROUNDUP(D76/(VLOOKUP(B76,Reference!$H$70:$AL$112,M76,FALSE)*(C76/$H$6)),2),ROUNDUP(D76/(VLOOKUP(B76,Reference!$H$70:$AL$112,M76,FALSE)*C76),2)))))</f>
        <v/>
      </c>
      <c r="G76" t="str">
        <f t="shared" si="3"/>
        <v/>
      </c>
      <c r="N76" t="str">
        <f t="shared" si="2"/>
        <v/>
      </c>
      <c r="O76" t="str">
        <f>IF(G76="","",HLOOKUP(N76,Reference!$H$70:$AL$112,43,FALSE))</f>
        <v/>
      </c>
    </row>
    <row r="77" spans="5:15" x14ac:dyDescent="0.45">
      <c r="E77" t="str">
        <f>IF(B77="","",VLOOKUP(B77,Reference!$B$3:$F$42,2,FALSE))</f>
        <v/>
      </c>
      <c r="F77" s="89" t="str">
        <f>IF(B77="","",IF(E77="Each",D77/C77,IF(E77="Count",$H$5*D77/C77,IF(E77="Area",ROUNDUP(D77/(VLOOKUP(B77,Reference!$H$70:$AL$112,M77,FALSE)*(C77/$H$6)),2),ROUNDUP(D77/(VLOOKUP(B77,Reference!$H$70:$AL$112,M77,FALSE)*C77),2)))))</f>
        <v/>
      </c>
      <c r="G77" t="str">
        <f t="shared" si="3"/>
        <v/>
      </c>
      <c r="N77" t="str">
        <f t="shared" si="2"/>
        <v/>
      </c>
      <c r="O77" t="str">
        <f>IF(G77="","",HLOOKUP(N77,Reference!$H$70:$AL$112,43,FALSE))</f>
        <v/>
      </c>
    </row>
    <row r="78" spans="5:15" x14ac:dyDescent="0.45">
      <c r="E78" t="str">
        <f>IF(B78="","",VLOOKUP(B78,Reference!$B$3:$F$42,2,FALSE))</f>
        <v/>
      </c>
      <c r="F78" s="89" t="str">
        <f>IF(B78="","",IF(E78="Each",D78/C78,IF(E78="Count",$H$5*D78/C78,IF(E78="Area",ROUNDUP(D78/(VLOOKUP(B78,Reference!$H$70:$AL$112,M78,FALSE)*(C78/$H$6)),2),ROUNDUP(D78/(VLOOKUP(B78,Reference!$H$70:$AL$112,M78,FALSE)*C78),2)))))</f>
        <v/>
      </c>
      <c r="G78" t="str">
        <f t="shared" si="3"/>
        <v/>
      </c>
      <c r="N78" t="str">
        <f t="shared" si="2"/>
        <v/>
      </c>
      <c r="O78" t="str">
        <f>IF(G78="","",HLOOKUP(N78,Reference!$H$70:$AL$112,43,FALSE))</f>
        <v/>
      </c>
    </row>
    <row r="79" spans="5:15" x14ac:dyDescent="0.45">
      <c r="E79" t="str">
        <f>IF(B79="","",VLOOKUP(B79,Reference!$B$3:$F$42,2,FALSE))</f>
        <v/>
      </c>
      <c r="F79" s="89" t="str">
        <f>IF(B79="","",IF(E79="Each",D79/C79,IF(E79="Count",$H$5*D79/C79,IF(E79="Area",ROUNDUP(D79/(VLOOKUP(B79,Reference!$H$70:$AL$112,M79,FALSE)*(C79/$H$6)),2),ROUNDUP(D79/(VLOOKUP(B79,Reference!$H$70:$AL$112,M79,FALSE)*C79),2)))))</f>
        <v/>
      </c>
      <c r="G79" t="str">
        <f t="shared" si="3"/>
        <v/>
      </c>
      <c r="N79" t="str">
        <f t="shared" si="2"/>
        <v/>
      </c>
      <c r="O79" t="str">
        <f>IF(G79="","",HLOOKUP(N79,Reference!$H$70:$AL$112,43,FALSE))</f>
        <v/>
      </c>
    </row>
    <row r="80" spans="5:15" x14ac:dyDescent="0.45">
      <c r="E80" t="str">
        <f>IF(B80="","",VLOOKUP(B80,Reference!$B$3:$F$42,2,FALSE))</f>
        <v/>
      </c>
      <c r="F80" s="89" t="str">
        <f>IF(B80="","",IF(E80="Each",D80/C80,IF(E80="Count",$H$5*D80/C80,IF(E80="Area",ROUNDUP(D80/(VLOOKUP(B80,Reference!$H$70:$AL$112,M80,FALSE)*(C80/$H$6)),2),ROUNDUP(D80/(VLOOKUP(B80,Reference!$H$70:$AL$112,M80,FALSE)*C80),2)))))</f>
        <v/>
      </c>
      <c r="G80" t="str">
        <f t="shared" si="3"/>
        <v/>
      </c>
      <c r="N80" t="str">
        <f t="shared" si="2"/>
        <v/>
      </c>
      <c r="O80" t="str">
        <f>IF(G80="","",HLOOKUP(N80,Reference!$H$70:$AL$112,43,FALSE))</f>
        <v/>
      </c>
    </row>
    <row r="81" spans="5:15" x14ac:dyDescent="0.45">
      <c r="E81" t="str">
        <f>IF(B81="","",VLOOKUP(B81,Reference!$B$3:$F$42,2,FALSE))</f>
        <v/>
      </c>
      <c r="F81" s="89" t="str">
        <f>IF(B81="","",IF(E81="Each",D81/C81,IF(E81="Count",$H$5*D81/C81,IF(E81="Area",ROUNDUP(D81/(VLOOKUP(B81,Reference!$H$70:$AL$112,M81,FALSE)*(C81/$H$6)),2),ROUNDUP(D81/(VLOOKUP(B81,Reference!$H$70:$AL$112,M81,FALSE)*C81),2)))))</f>
        <v/>
      </c>
      <c r="G81" t="str">
        <f t="shared" si="3"/>
        <v/>
      </c>
      <c r="N81" t="str">
        <f t="shared" si="2"/>
        <v/>
      </c>
      <c r="O81" t="str">
        <f>IF(G81="","",HLOOKUP(N81,Reference!$H$70:$AL$112,43,FALSE))</f>
        <v/>
      </c>
    </row>
    <row r="82" spans="5:15" x14ac:dyDescent="0.45">
      <c r="E82" t="str">
        <f>IF(B82="","",VLOOKUP(B82,Reference!$B$3:$F$42,2,FALSE))</f>
        <v/>
      </c>
      <c r="F82" s="89" t="str">
        <f>IF(B82="","",IF(E82="Each",D82/C82,IF(E82="Count",$H$5*D82/C82,IF(E82="Area",ROUNDUP(D82/(VLOOKUP(B82,Reference!$H$70:$AL$112,M82,FALSE)*(C82/$H$6)),2),ROUNDUP(D82/(VLOOKUP(B82,Reference!$H$70:$AL$112,M82,FALSE)*C82),2)))))</f>
        <v/>
      </c>
      <c r="G82" t="str">
        <f t="shared" si="3"/>
        <v/>
      </c>
      <c r="N82" t="str">
        <f t="shared" si="2"/>
        <v/>
      </c>
      <c r="O82" t="str">
        <f>IF(G82="","",HLOOKUP(N82,Reference!$H$70:$AL$112,43,FALSE))</f>
        <v/>
      </c>
    </row>
    <row r="83" spans="5:15" x14ac:dyDescent="0.45">
      <c r="E83" t="str">
        <f>IF(B83="","",VLOOKUP(B83,Reference!$B$3:$F$42,2,FALSE))</f>
        <v/>
      </c>
      <c r="F83" s="89" t="str">
        <f>IF(B83="","",IF(E83="Each",D83/C83,IF(E83="Count",$H$5*D83/C83,IF(E83="Area",ROUNDUP(D83/(VLOOKUP(B83,Reference!$H$70:$AL$112,M83,FALSE)*(C83/$H$6)),2),ROUNDUP(D83/(VLOOKUP(B83,Reference!$H$70:$AL$112,M83,FALSE)*C83),2)))))</f>
        <v/>
      </c>
      <c r="G83" t="str">
        <f t="shared" si="3"/>
        <v/>
      </c>
      <c r="N83" t="str">
        <f t="shared" si="2"/>
        <v/>
      </c>
      <c r="O83" t="str">
        <f>IF(G83="","",HLOOKUP(N83,Reference!$H$70:$AL$112,43,FALSE))</f>
        <v/>
      </c>
    </row>
    <row r="84" spans="5:15" x14ac:dyDescent="0.45">
      <c r="E84" t="str">
        <f>IF(B84="","",VLOOKUP(B84,Reference!$B$3:$F$42,2,FALSE))</f>
        <v/>
      </c>
      <c r="F84" s="89" t="str">
        <f>IF(B84="","",IF(E84="Each",D84/C84,IF(E84="Count",$H$5*D84/C84,IF(E84="Area",ROUNDUP(D84/(VLOOKUP(B84,Reference!$H$70:$AL$112,M84,FALSE)*(C84/$H$6)),2),ROUNDUP(D84/(VLOOKUP(B84,Reference!$H$70:$AL$112,M84,FALSE)*C84),2)))))</f>
        <v/>
      </c>
      <c r="G84" t="str">
        <f t="shared" si="3"/>
        <v/>
      </c>
      <c r="N84" t="str">
        <f t="shared" si="2"/>
        <v/>
      </c>
      <c r="O84" t="str">
        <f>IF(G84="","",HLOOKUP(N84,Reference!$H$70:$AL$112,43,FALSE))</f>
        <v/>
      </c>
    </row>
    <row r="85" spans="5:15" x14ac:dyDescent="0.45">
      <c r="E85" t="str">
        <f>IF(B85="","",VLOOKUP(B85,Reference!$B$3:$F$42,2,FALSE))</f>
        <v/>
      </c>
      <c r="F85" s="89" t="str">
        <f>IF(B85="","",IF(E85="Each",D85/C85,IF(E85="Count",$H$5*D85/C85,IF(E85="Area",ROUNDUP(D85/(VLOOKUP(B85,Reference!$H$70:$AL$112,M85,FALSE)*(C85/$H$6)),2),ROUNDUP(D85/(VLOOKUP(B85,Reference!$H$70:$AL$112,M85,FALSE)*C85),2)))))</f>
        <v/>
      </c>
      <c r="G85" t="str">
        <f t="shared" si="3"/>
        <v/>
      </c>
      <c r="N85" t="str">
        <f t="shared" si="2"/>
        <v/>
      </c>
      <c r="O85" t="str">
        <f>IF(G85="","",HLOOKUP(N85,Reference!$H$70:$AL$112,43,FALSE))</f>
        <v/>
      </c>
    </row>
    <row r="86" spans="5:15" x14ac:dyDescent="0.45">
      <c r="E86" t="str">
        <f>IF(B86="","",VLOOKUP(B86,Reference!$B$3:$F$42,2,FALSE))</f>
        <v/>
      </c>
      <c r="F86" s="89" t="str">
        <f>IF(B86="","",IF(E86="Each",D86/C86,IF(E86="Count",$H$5*D86/C86,IF(E86="Area",ROUNDUP(D86/(VLOOKUP(B86,Reference!$H$70:$AL$112,M86,FALSE)*(C86/$H$6)),2),ROUNDUP(D86/(VLOOKUP(B86,Reference!$H$70:$AL$112,M86,FALSE)*C86),2)))))</f>
        <v/>
      </c>
      <c r="G86" t="str">
        <f t="shared" si="3"/>
        <v/>
      </c>
      <c r="N86" t="str">
        <f t="shared" si="2"/>
        <v/>
      </c>
      <c r="O86" t="str">
        <f>IF(G86="","",HLOOKUP(N86,Reference!$H$70:$AL$112,43,FALSE))</f>
        <v/>
      </c>
    </row>
    <row r="87" spans="5:15" x14ac:dyDescent="0.45">
      <c r="E87" t="str">
        <f>IF(B87="","",VLOOKUP(B87,Reference!$B$3:$F$42,2,FALSE))</f>
        <v/>
      </c>
      <c r="F87" s="89" t="str">
        <f>IF(B87="","",IF(E87="Each",D87/C87,IF(E87="Count",$H$5*D87/C87,IF(E87="Area",ROUNDUP(D87/(VLOOKUP(B87,Reference!$H$70:$AL$112,M87,FALSE)*(C87/$H$6)),2),ROUNDUP(D87/(VLOOKUP(B87,Reference!$H$70:$AL$112,M87,FALSE)*C87),2)))))</f>
        <v/>
      </c>
      <c r="G87" t="str">
        <f t="shared" si="3"/>
        <v/>
      </c>
      <c r="N87" t="str">
        <f t="shared" ref="N87:N150" si="4">IF(B87="","",VLOOKUP(E87,$E$2:$F$8,2,FALSE))</f>
        <v/>
      </c>
      <c r="O87" t="str">
        <f>IF(G87="","",HLOOKUP(N87,Reference!$H$70:$AL$112,43,FALSE))</f>
        <v/>
      </c>
    </row>
    <row r="88" spans="5:15" x14ac:dyDescent="0.45">
      <c r="E88" t="str">
        <f>IF(B88="","",VLOOKUP(B88,Reference!$B$3:$F$42,2,FALSE))</f>
        <v/>
      </c>
      <c r="F88" s="89" t="str">
        <f>IF(B88="","",IF(E88="Each",D88/C88,IF(E88="Count",$H$5*D88/C88,IF(E88="Area",ROUNDUP(D88/(VLOOKUP(B88,Reference!$H$70:$AL$112,M88,FALSE)*(C88/$H$6)),2),ROUNDUP(D88/(VLOOKUP(B88,Reference!$H$70:$AL$112,M88,FALSE)*C88),2)))))</f>
        <v/>
      </c>
      <c r="G88" t="str">
        <f t="shared" si="3"/>
        <v/>
      </c>
      <c r="N88" t="str">
        <f t="shared" si="4"/>
        <v/>
      </c>
      <c r="O88" t="str">
        <f>IF(G88="","",HLOOKUP(N88,Reference!$H$70:$AL$112,43,FALSE))</f>
        <v/>
      </c>
    </row>
    <row r="89" spans="5:15" x14ac:dyDescent="0.45">
      <c r="E89" t="str">
        <f>IF(B89="","",VLOOKUP(B89,Reference!$B$3:$F$42,2,FALSE))</f>
        <v/>
      </c>
      <c r="F89" s="89" t="str">
        <f>IF(B89="","",IF(E89="Each",D89/C89,IF(E89="Count",$H$5*D89/C89,IF(E89="Area",ROUNDUP(D89/(VLOOKUP(B89,Reference!$H$70:$AL$112,M89,FALSE)*(C89/$H$6)),2),ROUNDUP(D89/(VLOOKUP(B89,Reference!$H$70:$AL$112,M89,FALSE)*C89),2)))))</f>
        <v/>
      </c>
      <c r="G89" t="str">
        <f t="shared" si="3"/>
        <v/>
      </c>
      <c r="N89" t="str">
        <f t="shared" si="4"/>
        <v/>
      </c>
      <c r="O89" t="str">
        <f>IF(G89="","",HLOOKUP(N89,Reference!$H$70:$AL$112,43,FALSE))</f>
        <v/>
      </c>
    </row>
    <row r="90" spans="5:15" x14ac:dyDescent="0.45">
      <c r="E90" t="str">
        <f>IF(B90="","",VLOOKUP(B90,Reference!$B$3:$F$42,2,FALSE))</f>
        <v/>
      </c>
      <c r="F90" s="89" t="str">
        <f>IF(B90="","",IF(E90="Each",D90/C90,IF(E90="Count",$H$5*D90/C90,IF(E90="Area",ROUNDUP(D90/(VLOOKUP(B90,Reference!$H$70:$AL$112,M90,FALSE)*(C90/$H$6)),2),ROUNDUP(D90/(VLOOKUP(B90,Reference!$H$70:$AL$112,M90,FALSE)*C90),2)))))</f>
        <v/>
      </c>
      <c r="G90" t="str">
        <f t="shared" si="3"/>
        <v/>
      </c>
      <c r="N90" t="str">
        <f t="shared" si="4"/>
        <v/>
      </c>
      <c r="O90" t="str">
        <f>IF(G90="","",HLOOKUP(N90,Reference!$H$70:$AL$112,43,FALSE))</f>
        <v/>
      </c>
    </row>
    <row r="91" spans="5:15" x14ac:dyDescent="0.45">
      <c r="E91" t="str">
        <f>IF(B91="","",VLOOKUP(B91,Reference!$B$3:$F$42,2,FALSE))</f>
        <v/>
      </c>
      <c r="F91" s="89" t="str">
        <f>IF(B91="","",IF(E91="Each",D91/C91,IF(E91="Count",$H$5*D91/C91,IF(E91="Area",ROUNDUP(D91/(VLOOKUP(B91,Reference!$H$70:$AL$112,M91,FALSE)*(C91/$H$6)),2),ROUNDUP(D91/(VLOOKUP(B91,Reference!$H$70:$AL$112,M91,FALSE)*C91),2)))))</f>
        <v/>
      </c>
      <c r="G91" t="str">
        <f t="shared" si="3"/>
        <v/>
      </c>
      <c r="N91" t="str">
        <f t="shared" si="4"/>
        <v/>
      </c>
      <c r="O91" t="str">
        <f>IF(G91="","",HLOOKUP(N91,Reference!$H$70:$AL$112,43,FALSE))</f>
        <v/>
      </c>
    </row>
    <row r="92" spans="5:15" x14ac:dyDescent="0.45">
      <c r="E92" t="str">
        <f>IF(B92="","",VLOOKUP(B92,Reference!$B$3:$F$42,2,FALSE))</f>
        <v/>
      </c>
      <c r="F92" s="89" t="str">
        <f>IF(B92="","",IF(E92="Each",D92/C92,IF(E92="Count",$H$5*D92/C92,IF(E92="Area",ROUNDUP(D92/(VLOOKUP(B92,Reference!$H$70:$AL$112,M92,FALSE)*(C92/$H$6)),2),ROUNDUP(D92/(VLOOKUP(B92,Reference!$H$70:$AL$112,M92,FALSE)*C92),2)))))</f>
        <v/>
      </c>
      <c r="G92" t="str">
        <f t="shared" si="3"/>
        <v/>
      </c>
      <c r="N92" t="str">
        <f t="shared" si="4"/>
        <v/>
      </c>
      <c r="O92" t="str">
        <f>IF(G92="","",HLOOKUP(N92,Reference!$H$70:$AL$112,43,FALSE))</f>
        <v/>
      </c>
    </row>
    <row r="93" spans="5:15" x14ac:dyDescent="0.45">
      <c r="E93" t="str">
        <f>IF(B93="","",VLOOKUP(B93,Reference!$B$3:$F$42,2,FALSE))</f>
        <v/>
      </c>
      <c r="F93" s="89" t="str">
        <f>IF(B93="","",IF(E93="Each",D93/C93,IF(E93="Count",$H$5*D93/C93,IF(E93="Area",ROUNDUP(D93/(VLOOKUP(B93,Reference!$H$70:$AL$112,M93,FALSE)*(C93/$H$6)),2),ROUNDUP(D93/(VLOOKUP(B93,Reference!$H$70:$AL$112,M93,FALSE)*C93),2)))))</f>
        <v/>
      </c>
      <c r="G93" t="str">
        <f t="shared" si="3"/>
        <v/>
      </c>
      <c r="N93" t="str">
        <f t="shared" si="4"/>
        <v/>
      </c>
      <c r="O93" t="str">
        <f>IF(G93="","",HLOOKUP(N93,Reference!$H$70:$AL$112,43,FALSE))</f>
        <v/>
      </c>
    </row>
    <row r="94" spans="5:15" x14ac:dyDescent="0.45">
      <c r="E94" t="str">
        <f>IF(B94="","",VLOOKUP(B94,Reference!$B$3:$F$42,2,FALSE))</f>
        <v/>
      </c>
      <c r="F94" s="89" t="str">
        <f>IF(B94="","",IF(E94="Each",D94/C94,IF(E94="Count",$H$5*D94/C94,IF(E94="Area",ROUNDUP(D94/(VLOOKUP(B94,Reference!$H$70:$AL$112,M94,FALSE)*(C94/$H$6)),2),ROUNDUP(D94/(VLOOKUP(B94,Reference!$H$70:$AL$112,M94,FALSE)*C94),2)))))</f>
        <v/>
      </c>
      <c r="G94" t="str">
        <f t="shared" si="3"/>
        <v/>
      </c>
      <c r="N94" t="str">
        <f t="shared" si="4"/>
        <v/>
      </c>
      <c r="O94" t="str">
        <f>IF(G94="","",HLOOKUP(N94,Reference!$H$70:$AL$112,43,FALSE))</f>
        <v/>
      </c>
    </row>
    <row r="95" spans="5:15" x14ac:dyDescent="0.45">
      <c r="E95" t="str">
        <f>IF(B95="","",VLOOKUP(B95,Reference!$B$3:$F$42,2,FALSE))</f>
        <v/>
      </c>
      <c r="F95" s="89" t="str">
        <f>IF(B95="","",IF(E95="Each",D95/C95,IF(E95="Count",$H$5*D95/C95,IF(E95="Area",ROUNDUP(D95/(VLOOKUP(B95,Reference!$H$70:$AL$112,M95,FALSE)*(C95/$H$6)),2),ROUNDUP(D95/(VLOOKUP(B95,Reference!$H$70:$AL$112,M95,FALSE)*C95),2)))))</f>
        <v/>
      </c>
      <c r="G95" t="str">
        <f t="shared" si="3"/>
        <v/>
      </c>
      <c r="N95" t="str">
        <f t="shared" si="4"/>
        <v/>
      </c>
      <c r="O95" t="str">
        <f>IF(G95="","",HLOOKUP(N95,Reference!$H$70:$AL$112,43,FALSE))</f>
        <v/>
      </c>
    </row>
    <row r="96" spans="5:15" x14ac:dyDescent="0.45">
      <c r="E96" t="str">
        <f>IF(B96="","",VLOOKUP(B96,Reference!$B$3:$F$42,2,FALSE))</f>
        <v/>
      </c>
      <c r="F96" s="89" t="str">
        <f>IF(B96="","",IF(E96="Each",D96/C96,IF(E96="Count",$H$5*D96/C96,IF(E96="Area",ROUNDUP(D96/(VLOOKUP(B96,Reference!$H$70:$AL$112,M96,FALSE)*(C96/$H$6)),2),ROUNDUP(D96/(VLOOKUP(B96,Reference!$H$70:$AL$112,M96,FALSE)*C96),2)))))</f>
        <v/>
      </c>
      <c r="G96" t="str">
        <f t="shared" si="3"/>
        <v/>
      </c>
      <c r="N96" t="str">
        <f t="shared" si="4"/>
        <v/>
      </c>
      <c r="O96" t="str">
        <f>IF(G96="","",HLOOKUP(N96,Reference!$H$70:$AL$112,43,FALSE))</f>
        <v/>
      </c>
    </row>
    <row r="97" spans="5:15" x14ac:dyDescent="0.45">
      <c r="E97" t="str">
        <f>IF(B97="","",VLOOKUP(B97,Reference!$B$3:$F$42,2,FALSE))</f>
        <v/>
      </c>
      <c r="F97" s="89" t="str">
        <f>IF(B97="","",IF(E97="Each",D97/C97,IF(E97="Count",$H$5*D97/C97,IF(E97="Area",ROUNDUP(D97/(VLOOKUP(B97,Reference!$H$70:$AL$112,M97,FALSE)*(C97/$H$6)),2),ROUNDUP(D97/(VLOOKUP(B97,Reference!$H$70:$AL$112,M97,FALSE)*C97),2)))))</f>
        <v/>
      </c>
      <c r="G97" t="str">
        <f t="shared" si="3"/>
        <v/>
      </c>
      <c r="N97" t="str">
        <f t="shared" si="4"/>
        <v/>
      </c>
      <c r="O97" t="str">
        <f>IF(G97="","",HLOOKUP(N97,Reference!$H$70:$AL$112,43,FALSE))</f>
        <v/>
      </c>
    </row>
    <row r="98" spans="5:15" x14ac:dyDescent="0.45">
      <c r="E98" t="str">
        <f>IF(B98="","",VLOOKUP(B98,Reference!$B$3:$F$42,2,FALSE))</f>
        <v/>
      </c>
      <c r="F98" s="89" t="str">
        <f>IF(B98="","",IF(E98="Each",D98/C98,IF(E98="Count",$H$5*D98/C98,IF(E98="Area",ROUNDUP(D98/(VLOOKUP(B98,Reference!$H$70:$AL$112,M98,FALSE)*(C98/$H$6)),2),ROUNDUP(D98/(VLOOKUP(B98,Reference!$H$70:$AL$112,M98,FALSE)*C98),2)))))</f>
        <v/>
      </c>
      <c r="G98" t="str">
        <f t="shared" si="3"/>
        <v/>
      </c>
      <c r="N98" t="str">
        <f t="shared" si="4"/>
        <v/>
      </c>
      <c r="O98" t="str">
        <f>IF(G98="","",HLOOKUP(N98,Reference!$H$70:$AL$112,43,FALSE))</f>
        <v/>
      </c>
    </row>
    <row r="99" spans="5:15" x14ac:dyDescent="0.45">
      <c r="E99" t="str">
        <f>IF(B99="","",VLOOKUP(B99,Reference!$B$3:$F$42,2,FALSE))</f>
        <v/>
      </c>
      <c r="F99" s="89" t="str">
        <f>IF(B99="","",IF(E99="Each",D99/C99,IF(E99="Count",$H$5*D99/C99,IF(E99="Area",ROUNDUP(D99/(VLOOKUP(B99,Reference!$H$70:$AL$112,M99,FALSE)*(C99/$H$6)),2),ROUNDUP(D99/(VLOOKUP(B99,Reference!$H$70:$AL$112,M99,FALSE)*C99),2)))))</f>
        <v/>
      </c>
      <c r="G99" t="str">
        <f t="shared" si="3"/>
        <v/>
      </c>
      <c r="N99" t="str">
        <f t="shared" si="4"/>
        <v/>
      </c>
      <c r="O99" t="str">
        <f>IF(G99="","",HLOOKUP(N99,Reference!$H$70:$AL$112,43,FALSE))</f>
        <v/>
      </c>
    </row>
    <row r="100" spans="5:15" x14ac:dyDescent="0.45">
      <c r="E100" t="str">
        <f>IF(B100="","",VLOOKUP(B100,Reference!$B$3:$F$42,2,FALSE))</f>
        <v/>
      </c>
      <c r="F100" s="89" t="str">
        <f>IF(B100="","",IF(E100="Each",D100/C100,IF(E100="Count",$H$5*D100/C100,IF(E100="Area",ROUNDUP(D100/(VLOOKUP(B100,Reference!$H$70:$AL$112,M100,FALSE)*(C100/$H$6)),2),ROUNDUP(D100/(VLOOKUP(B100,Reference!$H$70:$AL$112,M100,FALSE)*C100),2)))))</f>
        <v/>
      </c>
      <c r="G100" t="str">
        <f t="shared" si="3"/>
        <v/>
      </c>
      <c r="N100" t="str">
        <f t="shared" si="4"/>
        <v/>
      </c>
      <c r="O100" t="str">
        <f>IF(G100="","",HLOOKUP(N100,Reference!$H$70:$AL$112,43,FALSE))</f>
        <v/>
      </c>
    </row>
    <row r="101" spans="5:15" x14ac:dyDescent="0.45">
      <c r="E101" t="str">
        <f>IF(B101="","",VLOOKUP(B101,Reference!$B$3:$F$42,2,FALSE))</f>
        <v/>
      </c>
      <c r="F101" s="89" t="str">
        <f>IF(B101="","",IF(E101="Each",D101/C101,IF(E101="Count",$H$5*D101/C101,IF(E101="Area",ROUNDUP(D101/(VLOOKUP(B101,Reference!$H$70:$AL$112,M101,FALSE)*(C101/$H$6)),2),ROUNDUP(D101/(VLOOKUP(B101,Reference!$H$70:$AL$112,M101,FALSE)*C101),2)))))</f>
        <v/>
      </c>
      <c r="G101" t="str">
        <f t="shared" si="3"/>
        <v/>
      </c>
      <c r="N101" t="str">
        <f t="shared" si="4"/>
        <v/>
      </c>
      <c r="O101" t="str">
        <f>IF(G101="","",HLOOKUP(N101,Reference!$H$70:$AL$112,43,FALSE))</f>
        <v/>
      </c>
    </row>
    <row r="102" spans="5:15" x14ac:dyDescent="0.45">
      <c r="E102" t="str">
        <f>IF(B102="","",VLOOKUP(B102,Reference!$B$3:$F$42,2,FALSE))</f>
        <v/>
      </c>
      <c r="F102" s="89" t="str">
        <f>IF(B102="","",IF(E102="Each",D102/C102,IF(E102="Count",$H$5*D102/C102,IF(E102="Area",ROUNDUP(D102/(VLOOKUP(B102,Reference!$H$70:$AL$112,M102,FALSE)*(C102/$H$6)),2),ROUNDUP(D102/(VLOOKUP(B102,Reference!$H$70:$AL$112,M102,FALSE)*C102),2)))))</f>
        <v/>
      </c>
      <c r="G102" t="str">
        <f t="shared" si="3"/>
        <v/>
      </c>
      <c r="N102" t="str">
        <f t="shared" si="4"/>
        <v/>
      </c>
      <c r="O102" t="str">
        <f>IF(G102="","",HLOOKUP(N102,Reference!$H$70:$AL$112,43,FALSE))</f>
        <v/>
      </c>
    </row>
    <row r="103" spans="5:15" x14ac:dyDescent="0.45">
      <c r="E103" t="str">
        <f>IF(B103="","",VLOOKUP(B103,Reference!$B$3:$F$42,2,FALSE))</f>
        <v/>
      </c>
      <c r="F103" s="89" t="str">
        <f>IF(B103="","",IF(E103="Each",D103/C103,IF(E103="Count",$H$5*D103/C103,IF(E103="Area",ROUNDUP(D103/(VLOOKUP(B103,Reference!$H$70:$AL$112,M103,FALSE)*(C103/$H$6)),2),ROUNDUP(D103/(VLOOKUP(B103,Reference!$H$70:$AL$112,M103,FALSE)*C103),2)))))</f>
        <v/>
      </c>
      <c r="G103" t="str">
        <f t="shared" si="3"/>
        <v/>
      </c>
      <c r="N103" t="str">
        <f t="shared" si="4"/>
        <v/>
      </c>
      <c r="O103" t="str">
        <f>IF(G103="","",HLOOKUP(N103,Reference!$H$70:$AL$112,43,FALSE))</f>
        <v/>
      </c>
    </row>
    <row r="104" spans="5:15" x14ac:dyDescent="0.45">
      <c r="E104" t="str">
        <f>IF(B104="","",VLOOKUP(B104,Reference!$B$3:$F$42,2,FALSE))</f>
        <v/>
      </c>
      <c r="F104" s="89" t="str">
        <f>IF(B104="","",IF(E104="Each",D104/C104,IF(E104="Count",$H$5*D104/C104,IF(E104="Area",ROUNDUP(D104/(VLOOKUP(B104,Reference!$H$70:$AL$112,M104,FALSE)*(C104/$H$6)),2),ROUNDUP(D104/(VLOOKUP(B104,Reference!$H$70:$AL$112,M104,FALSE)*C104),2)))))</f>
        <v/>
      </c>
      <c r="G104" t="str">
        <f t="shared" si="3"/>
        <v/>
      </c>
      <c r="N104" t="str">
        <f t="shared" si="4"/>
        <v/>
      </c>
      <c r="O104" t="str">
        <f>IF(G104="","",HLOOKUP(N104,Reference!$H$70:$AL$112,43,FALSE))</f>
        <v/>
      </c>
    </row>
    <row r="105" spans="5:15" x14ac:dyDescent="0.45">
      <c r="E105" t="str">
        <f>IF(B105="","",VLOOKUP(B105,Reference!$B$3:$F$42,2,FALSE))</f>
        <v/>
      </c>
      <c r="F105" s="89" t="str">
        <f>IF(B105="","",IF(E105="Each",D105/C105,IF(E105="Count",$H$5*D105/C105,IF(E105="Area",ROUNDUP(D105/(VLOOKUP(B105,Reference!$H$70:$AL$112,M105,FALSE)*(C105/$H$6)),2),ROUNDUP(D105/(VLOOKUP(B105,Reference!$H$70:$AL$112,M105,FALSE)*C105),2)))))</f>
        <v/>
      </c>
      <c r="G105" t="str">
        <f t="shared" si="3"/>
        <v/>
      </c>
      <c r="N105" t="str">
        <f t="shared" si="4"/>
        <v/>
      </c>
      <c r="O105" t="str">
        <f>IF(G105="","",HLOOKUP(N105,Reference!$H$70:$AL$112,43,FALSE))</f>
        <v/>
      </c>
    </row>
    <row r="106" spans="5:15" x14ac:dyDescent="0.45">
      <c r="E106" t="str">
        <f>IF(B106="","",VLOOKUP(B106,Reference!$B$3:$F$42,2,FALSE))</f>
        <v/>
      </c>
      <c r="F106" s="89" t="str">
        <f>IF(B106="","",IF(E106="Each",D106/C106,IF(E106="Count",$H$5*D106/C106,IF(E106="Area",ROUNDUP(D106/(VLOOKUP(B106,Reference!$H$70:$AL$112,M106,FALSE)*(C106/$H$6)),2),ROUNDUP(D106/(VLOOKUP(B106,Reference!$H$70:$AL$112,M106,FALSE)*C106),2)))))</f>
        <v/>
      </c>
      <c r="G106" t="str">
        <f t="shared" si="3"/>
        <v/>
      </c>
      <c r="N106" t="str">
        <f t="shared" si="4"/>
        <v/>
      </c>
      <c r="O106" t="str">
        <f>IF(G106="","",HLOOKUP(N106,Reference!$H$70:$AL$112,43,FALSE))</f>
        <v/>
      </c>
    </row>
    <row r="107" spans="5:15" x14ac:dyDescent="0.45">
      <c r="E107" t="str">
        <f>IF(B107="","",VLOOKUP(B107,Reference!$B$3:$F$42,2,FALSE))</f>
        <v/>
      </c>
      <c r="F107" s="89" t="str">
        <f>IF(B107="","",IF(E107="Each",D107/C107,IF(E107="Count",$H$5*D107/C107,IF(E107="Area",ROUNDUP(D107/(VLOOKUP(B107,Reference!$H$70:$AL$112,M107,FALSE)*(C107/$H$6)),2),ROUNDUP(D107/(VLOOKUP(B107,Reference!$H$70:$AL$112,M107,FALSE)*C107),2)))))</f>
        <v/>
      </c>
      <c r="G107" t="str">
        <f t="shared" si="3"/>
        <v/>
      </c>
      <c r="N107" t="str">
        <f t="shared" si="4"/>
        <v/>
      </c>
      <c r="O107" t="str">
        <f>IF(G107="","",HLOOKUP(N107,Reference!$H$70:$AL$112,43,FALSE))</f>
        <v/>
      </c>
    </row>
    <row r="108" spans="5:15" x14ac:dyDescent="0.45">
      <c r="E108" t="str">
        <f>IF(B108="","",VLOOKUP(B108,Reference!$B$3:$F$42,2,FALSE))</f>
        <v/>
      </c>
      <c r="F108" s="89" t="str">
        <f>IF(B108="","",IF(E108="Each",D108/C108,IF(E108="Count",$H$5*D108/C108,IF(E108="Area",ROUNDUP(D108/(VLOOKUP(B108,Reference!$H$70:$AL$112,M108,FALSE)*(C108/$H$6)),2),ROUNDUP(D108/(VLOOKUP(B108,Reference!$H$70:$AL$112,M108,FALSE)*C108),2)))))</f>
        <v/>
      </c>
      <c r="G108" t="str">
        <f t="shared" si="3"/>
        <v/>
      </c>
      <c r="N108" t="str">
        <f t="shared" si="4"/>
        <v/>
      </c>
      <c r="O108" t="str">
        <f>IF(G108="","",HLOOKUP(N108,Reference!$H$70:$AL$112,43,FALSE))</f>
        <v/>
      </c>
    </row>
    <row r="109" spans="5:15" x14ac:dyDescent="0.45">
      <c r="E109" t="str">
        <f>IF(B109="","",VLOOKUP(B109,Reference!$B$3:$F$42,2,FALSE))</f>
        <v/>
      </c>
      <c r="F109" s="89" t="str">
        <f>IF(B109="","",IF(E109="Each",D109/C109,IF(E109="Count",$H$5*D109/C109,IF(E109="Area",ROUNDUP(D109/(VLOOKUP(B109,Reference!$H$70:$AL$112,M109,FALSE)*(C109/$H$6)),2),ROUNDUP(D109/(VLOOKUP(B109,Reference!$H$70:$AL$112,M109,FALSE)*C109),2)))))</f>
        <v/>
      </c>
      <c r="G109" t="str">
        <f t="shared" si="3"/>
        <v/>
      </c>
      <c r="N109" t="str">
        <f t="shared" si="4"/>
        <v/>
      </c>
      <c r="O109" t="str">
        <f>IF(G109="","",HLOOKUP(N109,Reference!$H$70:$AL$112,43,FALSE))</f>
        <v/>
      </c>
    </row>
    <row r="110" spans="5:15" x14ac:dyDescent="0.45">
      <c r="E110" t="str">
        <f>IF(B110="","",VLOOKUP(B110,Reference!$B$3:$F$42,2,FALSE))</f>
        <v/>
      </c>
      <c r="F110" s="89" t="str">
        <f>IF(B110="","",IF(E110="Each",D110/C110,IF(E110="Count",$H$5*D110/C110,IF(E110="Area",ROUNDUP(D110/(VLOOKUP(B110,Reference!$H$70:$AL$112,M110,FALSE)*(C110/$H$6)),2),ROUNDUP(D110/(VLOOKUP(B110,Reference!$H$70:$AL$112,M110,FALSE)*C110),2)))))</f>
        <v/>
      </c>
      <c r="G110" t="str">
        <f t="shared" si="3"/>
        <v/>
      </c>
      <c r="N110" t="str">
        <f t="shared" si="4"/>
        <v/>
      </c>
      <c r="O110" t="str">
        <f>IF(G110="","",HLOOKUP(N110,Reference!$H$70:$AL$112,43,FALSE))</f>
        <v/>
      </c>
    </row>
    <row r="111" spans="5:15" x14ac:dyDescent="0.45">
      <c r="E111" t="str">
        <f>IF(B111="","",VLOOKUP(B111,Reference!$B$3:$F$42,2,FALSE))</f>
        <v/>
      </c>
      <c r="F111" s="89" t="str">
        <f>IF(B111="","",IF(E111="Each",D111/C111,IF(E111="Count",$H$5*D111/C111,IF(E111="Area",ROUNDUP(D111/(VLOOKUP(B111,Reference!$H$70:$AL$112,M111,FALSE)*(C111/$H$6)),2),ROUNDUP(D111/(VLOOKUP(B111,Reference!$H$70:$AL$112,M111,FALSE)*C111),2)))))</f>
        <v/>
      </c>
      <c r="G111" t="str">
        <f t="shared" si="3"/>
        <v/>
      </c>
      <c r="N111" t="str">
        <f t="shared" si="4"/>
        <v/>
      </c>
      <c r="O111" t="str">
        <f>IF(G111="","",HLOOKUP(N111,Reference!$H$70:$AL$112,43,FALSE))</f>
        <v/>
      </c>
    </row>
    <row r="112" spans="5:15" x14ac:dyDescent="0.45">
      <c r="E112" t="str">
        <f>IF(B112="","",VLOOKUP(B112,Reference!$B$3:$F$42,2,FALSE))</f>
        <v/>
      </c>
      <c r="F112" s="89" t="str">
        <f>IF(B112="","",IF(E112="Each",D112/C112,IF(E112="Count",$H$5*D112/C112,IF(E112="Area",ROUNDUP(D112/(VLOOKUP(B112,Reference!$H$70:$AL$112,M112,FALSE)*(C112/$H$6)),2),ROUNDUP(D112/(VLOOKUP(B112,Reference!$H$70:$AL$112,M112,FALSE)*C112),2)))))</f>
        <v/>
      </c>
      <c r="G112" t="str">
        <f t="shared" si="3"/>
        <v/>
      </c>
      <c r="N112" t="str">
        <f t="shared" si="4"/>
        <v/>
      </c>
      <c r="O112" t="str">
        <f>IF(G112="","",HLOOKUP(N112,Reference!$H$70:$AL$112,43,FALSE))</f>
        <v/>
      </c>
    </row>
    <row r="113" spans="5:15" x14ac:dyDescent="0.45">
      <c r="E113" t="str">
        <f>IF(B113="","",VLOOKUP(B113,Reference!$B$3:$F$42,2,FALSE))</f>
        <v/>
      </c>
      <c r="F113" s="89" t="str">
        <f>IF(B113="","",IF(E113="Each",D113/C113,IF(E113="Count",$H$5*D113/C113,IF(E113="Area",ROUNDUP(D113/(VLOOKUP(B113,Reference!$H$70:$AL$112,M113,FALSE)*(C113/$H$6)),2),ROUNDUP(D113/(VLOOKUP(B113,Reference!$H$70:$AL$112,M113,FALSE)*C113),2)))))</f>
        <v/>
      </c>
      <c r="G113" t="str">
        <f t="shared" si="3"/>
        <v/>
      </c>
      <c r="N113" t="str">
        <f t="shared" si="4"/>
        <v/>
      </c>
      <c r="O113" t="str">
        <f>IF(G113="","",HLOOKUP(N113,Reference!$H$70:$AL$112,43,FALSE))</f>
        <v/>
      </c>
    </row>
    <row r="114" spans="5:15" x14ac:dyDescent="0.45">
      <c r="E114" t="str">
        <f>IF(B114="","",VLOOKUP(B114,Reference!$B$3:$F$42,2,FALSE))</f>
        <v/>
      </c>
      <c r="F114" s="89" t="str">
        <f>IF(B114="","",IF(E114="Each",D114/C114,IF(E114="Count",$H$5*D114/C114,IF(E114="Area",ROUNDUP(D114/(VLOOKUP(B114,Reference!$H$70:$AL$112,M114,FALSE)*(C114/$H$6)),2),ROUNDUP(D114/(VLOOKUP(B114,Reference!$H$70:$AL$112,M114,FALSE)*C114),2)))))</f>
        <v/>
      </c>
      <c r="G114" t="str">
        <f t="shared" si="3"/>
        <v/>
      </c>
      <c r="N114" t="str">
        <f t="shared" si="4"/>
        <v/>
      </c>
      <c r="O114" t="str">
        <f>IF(G114="","",HLOOKUP(N114,Reference!$H$70:$AL$112,43,FALSE))</f>
        <v/>
      </c>
    </row>
    <row r="115" spans="5:15" x14ac:dyDescent="0.45">
      <c r="E115" t="str">
        <f>IF(B115="","",VLOOKUP(B115,Reference!$B$3:$F$42,2,FALSE))</f>
        <v/>
      </c>
      <c r="F115" s="89" t="str">
        <f>IF(B115="","",IF(E115="Each",D115/C115,IF(E115="Count",$H$5*D115/C115,IF(E115="Area",ROUNDUP(D115/(VLOOKUP(B115,Reference!$H$70:$AL$112,M115,FALSE)*(C115/$H$6)),2),ROUNDUP(D115/(VLOOKUP(B115,Reference!$H$70:$AL$112,M115,FALSE)*C115),2)))))</f>
        <v/>
      </c>
      <c r="G115" t="str">
        <f t="shared" si="3"/>
        <v/>
      </c>
      <c r="N115" t="str">
        <f t="shared" si="4"/>
        <v/>
      </c>
      <c r="O115" t="str">
        <f>IF(G115="","",HLOOKUP(N115,Reference!$H$70:$AL$112,43,FALSE))</f>
        <v/>
      </c>
    </row>
    <row r="116" spans="5:15" x14ac:dyDescent="0.45">
      <c r="E116" t="str">
        <f>IF(B116="","",VLOOKUP(B116,Reference!$B$3:$F$42,2,FALSE))</f>
        <v/>
      </c>
      <c r="F116" s="89" t="str">
        <f>IF(B116="","",IF(E116="Each",D116/C116,IF(E116="Count",$H$5*D116/C116,IF(E116="Area",ROUNDUP(D116/(VLOOKUP(B116,Reference!$H$70:$AL$112,M116,FALSE)*(C116/$H$6)),2),ROUNDUP(D116/(VLOOKUP(B116,Reference!$H$70:$AL$112,M116,FALSE)*C116),2)))))</f>
        <v/>
      </c>
      <c r="G116" t="str">
        <f t="shared" si="3"/>
        <v/>
      </c>
      <c r="N116" t="str">
        <f t="shared" si="4"/>
        <v/>
      </c>
      <c r="O116" t="str">
        <f>IF(G116="","",HLOOKUP(N116,Reference!$H$70:$AL$112,43,FALSE))</f>
        <v/>
      </c>
    </row>
    <row r="117" spans="5:15" x14ac:dyDescent="0.45">
      <c r="E117" t="str">
        <f>IF(B117="","",VLOOKUP(B117,Reference!$B$3:$F$42,2,FALSE))</f>
        <v/>
      </c>
      <c r="F117" s="89" t="str">
        <f>IF(B117="","",IF(E117="Each",D117/C117,IF(E117="Count",$H$5*D117/C117,IF(E117="Area",ROUNDUP(D117/(VLOOKUP(B117,Reference!$H$70:$AL$112,M117,FALSE)*(C117/$H$6)),2),ROUNDUP(D117/(VLOOKUP(B117,Reference!$H$70:$AL$112,M117,FALSE)*C117),2)))))</f>
        <v/>
      </c>
      <c r="G117" t="str">
        <f t="shared" si="3"/>
        <v/>
      </c>
      <c r="N117" t="str">
        <f t="shared" si="4"/>
        <v/>
      </c>
      <c r="O117" t="str">
        <f>IF(G117="","",HLOOKUP(N117,Reference!$H$70:$AL$112,43,FALSE))</f>
        <v/>
      </c>
    </row>
    <row r="118" spans="5:15" x14ac:dyDescent="0.45">
      <c r="E118" t="str">
        <f>IF(B118="","",VLOOKUP(B118,Reference!$B$3:$F$42,2,FALSE))</f>
        <v/>
      </c>
      <c r="F118" s="89" t="str">
        <f>IF(B118="","",IF(E118="Each",D118/C118,IF(E118="Count",$H$5*D118/C118,IF(E118="Area",ROUNDUP(D118/(VLOOKUP(B118,Reference!$H$70:$AL$112,M118,FALSE)*(C118/$H$6)),2),ROUNDUP(D118/(VLOOKUP(B118,Reference!$H$70:$AL$112,M118,FALSE)*C118),2)))))</f>
        <v/>
      </c>
      <c r="G118" t="str">
        <f t="shared" si="3"/>
        <v/>
      </c>
      <c r="N118" t="str">
        <f t="shared" si="4"/>
        <v/>
      </c>
      <c r="O118" t="str">
        <f>IF(G118="","",HLOOKUP(N118,Reference!$H$70:$AL$112,43,FALSE))</f>
        <v/>
      </c>
    </row>
    <row r="119" spans="5:15" x14ac:dyDescent="0.45">
      <c r="E119" t="str">
        <f>IF(B119="","",VLOOKUP(B119,Reference!$B$3:$F$42,2,FALSE))</f>
        <v/>
      </c>
      <c r="F119" s="89" t="str">
        <f>IF(B119="","",IF(E119="Each",D119/C119,IF(E119="Count",$H$5*D119/C119,IF(E119="Area",ROUNDUP(D119/(VLOOKUP(B119,Reference!$H$70:$AL$112,M119,FALSE)*(C119/$H$6)),2),ROUNDUP(D119/(VLOOKUP(B119,Reference!$H$70:$AL$112,M119,FALSE)*C119),2)))))</f>
        <v/>
      </c>
      <c r="G119" t="str">
        <f t="shared" si="3"/>
        <v/>
      </c>
      <c r="N119" t="str">
        <f t="shared" si="4"/>
        <v/>
      </c>
      <c r="O119" t="str">
        <f>IF(G119="","",HLOOKUP(N119,Reference!$H$70:$AL$112,43,FALSE))</f>
        <v/>
      </c>
    </row>
    <row r="120" spans="5:15" x14ac:dyDescent="0.45">
      <c r="E120" t="str">
        <f>IF(B120="","",VLOOKUP(B120,Reference!$B$3:$F$42,2,FALSE))</f>
        <v/>
      </c>
      <c r="F120" s="89" t="str">
        <f>IF(B120="","",IF(E120="Each",D120/C120,IF(E120="Count",$H$5*D120/C120,IF(E120="Area",ROUNDUP(D120/(VLOOKUP(B120,Reference!$H$70:$AL$112,M120,FALSE)*(C120/$H$6)),2),ROUNDUP(D120/(VLOOKUP(B120,Reference!$H$70:$AL$112,M120,FALSE)*C120),2)))))</f>
        <v/>
      </c>
      <c r="G120" t="str">
        <f t="shared" si="3"/>
        <v/>
      </c>
      <c r="N120" t="str">
        <f t="shared" si="4"/>
        <v/>
      </c>
      <c r="O120" t="str">
        <f>IF(G120="","",HLOOKUP(N120,Reference!$H$70:$AL$112,43,FALSE))</f>
        <v/>
      </c>
    </row>
    <row r="121" spans="5:15" x14ac:dyDescent="0.45">
      <c r="E121" t="str">
        <f>IF(B121="","",VLOOKUP(B121,Reference!$B$3:$F$42,2,FALSE))</f>
        <v/>
      </c>
      <c r="F121" s="89" t="str">
        <f>IF(B121="","",IF(E121="Each",D121/C121,IF(E121="Count",$H$5*D121/C121,IF(E121="Area",ROUNDUP(D121/(VLOOKUP(B121,Reference!$H$70:$AL$112,M121,FALSE)*(C121/$H$6)),2),ROUNDUP(D121/(VLOOKUP(B121,Reference!$H$70:$AL$112,M121,FALSE)*C121),2)))))</f>
        <v/>
      </c>
      <c r="G121" t="str">
        <f t="shared" si="3"/>
        <v/>
      </c>
      <c r="N121" t="str">
        <f t="shared" si="4"/>
        <v/>
      </c>
      <c r="O121" t="str">
        <f>IF(G121="","",HLOOKUP(N121,Reference!$H$70:$AL$112,43,FALSE))</f>
        <v/>
      </c>
    </row>
    <row r="122" spans="5:15" x14ac:dyDescent="0.45">
      <c r="E122" t="str">
        <f>IF(B122="","",VLOOKUP(B122,Reference!$B$3:$F$42,2,FALSE))</f>
        <v/>
      </c>
      <c r="F122" s="89" t="str">
        <f>IF(B122="","",IF(E122="Each",D122/C122,IF(E122="Count",$H$5*D122/C122,IF(E122="Area",ROUNDUP(D122/(VLOOKUP(B122,Reference!$H$70:$AL$112,M122,FALSE)*(C122/$H$6)),2),ROUNDUP(D122/(VLOOKUP(B122,Reference!$H$70:$AL$112,M122,FALSE)*C122),2)))))</f>
        <v/>
      </c>
      <c r="G122" t="str">
        <f t="shared" si="3"/>
        <v/>
      </c>
      <c r="N122" t="str">
        <f t="shared" si="4"/>
        <v/>
      </c>
      <c r="O122" t="str">
        <f>IF(G122="","",HLOOKUP(N122,Reference!$H$70:$AL$112,43,FALSE))</f>
        <v/>
      </c>
    </row>
    <row r="123" spans="5:15" x14ac:dyDescent="0.45">
      <c r="E123" t="str">
        <f>IF(B123="","",VLOOKUP(B123,Reference!$B$3:$F$42,2,FALSE))</f>
        <v/>
      </c>
      <c r="F123" s="89" t="str">
        <f>IF(B123="","",IF(E123="Each",D123/C123,IF(E123="Count",$H$5*D123/C123,IF(E123="Area",ROUNDUP(D123/(VLOOKUP(B123,Reference!$H$70:$AL$112,M123,FALSE)*(C123/$H$6)),2),ROUNDUP(D123/(VLOOKUP(B123,Reference!$H$70:$AL$112,M123,FALSE)*C123),2)))))</f>
        <v/>
      </c>
      <c r="G123" t="str">
        <f t="shared" si="3"/>
        <v/>
      </c>
      <c r="N123" t="str">
        <f t="shared" si="4"/>
        <v/>
      </c>
      <c r="O123" t="str">
        <f>IF(G123="","",HLOOKUP(N123,Reference!$H$70:$AL$112,43,FALSE))</f>
        <v/>
      </c>
    </row>
    <row r="124" spans="5:15" x14ac:dyDescent="0.45">
      <c r="E124" t="str">
        <f>IF(B124="","",VLOOKUP(B124,Reference!$B$3:$F$42,2,FALSE))</f>
        <v/>
      </c>
      <c r="F124" s="89" t="str">
        <f>IF(B124="","",IF(E124="Each",D124/C124,IF(E124="Count",$H$5*D124/C124,IF(E124="Area",ROUNDUP(D124/(VLOOKUP(B124,Reference!$H$70:$AL$112,M124,FALSE)*(C124/$H$6)),2),ROUNDUP(D124/(VLOOKUP(B124,Reference!$H$70:$AL$112,M124,FALSE)*C124),2)))))</f>
        <v/>
      </c>
      <c r="G124" t="str">
        <f t="shared" si="3"/>
        <v/>
      </c>
      <c r="N124" t="str">
        <f t="shared" si="4"/>
        <v/>
      </c>
      <c r="O124" t="str">
        <f>IF(G124="","",HLOOKUP(N124,Reference!$H$70:$AL$112,43,FALSE))</f>
        <v/>
      </c>
    </row>
    <row r="125" spans="5:15" x14ac:dyDescent="0.45">
      <c r="E125" t="str">
        <f>IF(B125="","",VLOOKUP(B125,Reference!$B$3:$F$42,2,FALSE))</f>
        <v/>
      </c>
      <c r="F125" s="89" t="str">
        <f>IF(B125="","",IF(E125="Each",D125/C125,IF(E125="Count",$H$5*D125/C125,IF(E125="Area",ROUNDUP(D125/(VLOOKUP(B125,Reference!$H$70:$AL$112,M125,FALSE)*(C125/$H$6)),2),ROUNDUP(D125/(VLOOKUP(B125,Reference!$H$70:$AL$112,M125,FALSE)*C125),2)))))</f>
        <v/>
      </c>
      <c r="G125" t="str">
        <f t="shared" si="3"/>
        <v/>
      </c>
      <c r="N125" t="str">
        <f t="shared" si="4"/>
        <v/>
      </c>
      <c r="O125" t="str">
        <f>IF(G125="","",HLOOKUP(N125,Reference!$H$70:$AL$112,43,FALSE))</f>
        <v/>
      </c>
    </row>
    <row r="126" spans="5:15" x14ac:dyDescent="0.45">
      <c r="E126" t="str">
        <f>IF(B126="","",VLOOKUP(B126,Reference!$B$3:$F$42,2,FALSE))</f>
        <v/>
      </c>
      <c r="F126" s="89" t="str">
        <f>IF(B126="","",IF(E126="Each",D126/C126,IF(E126="Count",$H$5*D126/C126,IF(E126="Area",ROUNDUP(D126/(VLOOKUP(B126,Reference!$H$70:$AL$112,M126,FALSE)*(C126/$H$6)),2),ROUNDUP(D126/(VLOOKUP(B126,Reference!$H$70:$AL$112,M126,FALSE)*C126),2)))))</f>
        <v/>
      </c>
      <c r="G126" t="str">
        <f t="shared" si="3"/>
        <v/>
      </c>
      <c r="N126" t="str">
        <f t="shared" si="4"/>
        <v/>
      </c>
      <c r="O126" t="str">
        <f>IF(G126="","",HLOOKUP(N126,Reference!$H$70:$AL$112,43,FALSE))</f>
        <v/>
      </c>
    </row>
    <row r="127" spans="5:15" x14ac:dyDescent="0.45">
      <c r="E127" t="str">
        <f>IF(B127="","",VLOOKUP(B127,Reference!$B$3:$F$42,2,FALSE))</f>
        <v/>
      </c>
      <c r="F127" s="89" t="str">
        <f>IF(B127="","",IF(E127="Each",D127/C127,IF(E127="Count",$H$5*D127/C127,IF(E127="Area",ROUNDUP(D127/(VLOOKUP(B127,Reference!$H$70:$AL$112,M127,FALSE)*(C127/$H$6)),2),ROUNDUP(D127/(VLOOKUP(B127,Reference!$H$70:$AL$112,M127,FALSE)*C127),2)))))</f>
        <v/>
      </c>
      <c r="G127" t="str">
        <f t="shared" si="3"/>
        <v/>
      </c>
      <c r="N127" t="str">
        <f t="shared" si="4"/>
        <v/>
      </c>
      <c r="O127" t="str">
        <f>IF(G127="","",HLOOKUP(N127,Reference!$H$70:$AL$112,43,FALSE))</f>
        <v/>
      </c>
    </row>
    <row r="128" spans="5:15" x14ac:dyDescent="0.45">
      <c r="E128" t="str">
        <f>IF(B128="","",VLOOKUP(B128,Reference!$B$3:$F$42,2,FALSE))</f>
        <v/>
      </c>
      <c r="F128" s="89" t="str">
        <f>IF(B128="","",IF(E128="Each",D128/C128,IF(E128="Count",$H$5*D128/C128,IF(E128="Area",ROUNDUP(D128/(VLOOKUP(B128,Reference!$H$70:$AL$112,M128,FALSE)*(C128/$H$6)),2),ROUNDUP(D128/(VLOOKUP(B128,Reference!$H$70:$AL$112,M128,FALSE)*C128),2)))))</f>
        <v/>
      </c>
      <c r="G128" t="str">
        <f t="shared" si="3"/>
        <v/>
      </c>
      <c r="N128" t="str">
        <f t="shared" si="4"/>
        <v/>
      </c>
      <c r="O128" t="str">
        <f>IF(G128="","",HLOOKUP(N128,Reference!$H$70:$AL$112,43,FALSE))</f>
        <v/>
      </c>
    </row>
    <row r="129" spans="5:15" x14ac:dyDescent="0.45">
      <c r="E129" t="str">
        <f>IF(B129="","",VLOOKUP(B129,Reference!$B$3:$F$42,2,FALSE))</f>
        <v/>
      </c>
      <c r="F129" s="89" t="str">
        <f>IF(B129="","",IF(E129="Each",D129/C129,IF(E129="Count",$H$5*D129/C129,IF(E129="Area",ROUNDUP(D129/(VLOOKUP(B129,Reference!$H$70:$AL$112,M129,FALSE)*(C129/$H$6)),2),ROUNDUP(D129/(VLOOKUP(B129,Reference!$H$70:$AL$112,M129,FALSE)*C129),2)))))</f>
        <v/>
      </c>
      <c r="G129" t="str">
        <f t="shared" si="3"/>
        <v/>
      </c>
      <c r="N129" t="str">
        <f t="shared" si="4"/>
        <v/>
      </c>
      <c r="O129" t="str">
        <f>IF(G129="","",HLOOKUP(N129,Reference!$H$70:$AL$112,43,FALSE))</f>
        <v/>
      </c>
    </row>
    <row r="130" spans="5:15" x14ac:dyDescent="0.45">
      <c r="E130" t="str">
        <f>IF(B130="","",VLOOKUP(B130,Reference!$B$3:$F$42,2,FALSE))</f>
        <v/>
      </c>
      <c r="F130" s="89" t="str">
        <f>IF(B130="","",IF(E130="Each",D130/C130,IF(E130="Count",$H$5*D130/C130,IF(E130="Area",ROUNDUP(D130/(VLOOKUP(B130,Reference!$H$70:$AL$112,M130,FALSE)*(C130/$H$6)),2),ROUNDUP(D130/(VLOOKUP(B130,Reference!$H$70:$AL$112,M130,FALSE)*C130),2)))))</f>
        <v/>
      </c>
      <c r="G130" t="str">
        <f t="shared" si="3"/>
        <v/>
      </c>
      <c r="N130" t="str">
        <f t="shared" si="4"/>
        <v/>
      </c>
      <c r="O130" t="str">
        <f>IF(G130="","",HLOOKUP(N130,Reference!$H$70:$AL$112,43,FALSE))</f>
        <v/>
      </c>
    </row>
    <row r="131" spans="5:15" x14ac:dyDescent="0.45">
      <c r="E131" t="str">
        <f>IF(B131="","",VLOOKUP(B131,Reference!$B$3:$F$42,2,FALSE))</f>
        <v/>
      </c>
      <c r="F131" s="89" t="str">
        <f>IF(B131="","",IF(E131="Each",D131/C131,IF(E131="Count",$H$5*D131/C131,IF(E131="Area",ROUNDUP(D131/(VLOOKUP(B131,Reference!$H$70:$AL$112,M131,FALSE)*(C131/$H$6)),2),ROUNDUP(D131/(VLOOKUP(B131,Reference!$H$70:$AL$112,M131,FALSE)*C131),2)))))</f>
        <v/>
      </c>
      <c r="G131" t="str">
        <f t="shared" si="3"/>
        <v/>
      </c>
      <c r="N131" t="str">
        <f t="shared" si="4"/>
        <v/>
      </c>
      <c r="O131" t="str">
        <f>IF(G131="","",HLOOKUP(N131,Reference!$H$70:$AL$112,43,FALSE))</f>
        <v/>
      </c>
    </row>
    <row r="132" spans="5:15" x14ac:dyDescent="0.45">
      <c r="E132" t="str">
        <f>IF(B132="","",VLOOKUP(B132,Reference!$B$3:$F$42,2,FALSE))</f>
        <v/>
      </c>
      <c r="F132" s="89" t="str">
        <f>IF(B132="","",IF(E132="Each",D132/C132,IF(E132="Count",$H$5*D132/C132,IF(E132="Area",ROUNDUP(D132/(VLOOKUP(B132,Reference!$H$70:$AL$112,M132,FALSE)*(C132/$H$6)),2),ROUNDUP(D132/(VLOOKUP(B132,Reference!$H$70:$AL$112,M132,FALSE)*C132),2)))))</f>
        <v/>
      </c>
      <c r="G132" t="str">
        <f t="shared" si="3"/>
        <v/>
      </c>
      <c r="N132" t="str">
        <f t="shared" si="4"/>
        <v/>
      </c>
      <c r="O132" t="str">
        <f>IF(G132="","",HLOOKUP(N132,Reference!$H$70:$AL$112,43,FALSE))</f>
        <v/>
      </c>
    </row>
    <row r="133" spans="5:15" x14ac:dyDescent="0.45">
      <c r="E133" t="str">
        <f>IF(B133="","",VLOOKUP(B133,Reference!$B$3:$F$42,2,FALSE))</f>
        <v/>
      </c>
      <c r="F133" s="89" t="str">
        <f>IF(B133="","",IF(E133="Each",D133/C133,IF(E133="Count",$H$5*D133/C133,IF(E133="Area",ROUNDUP(D133/(VLOOKUP(B133,Reference!$H$70:$AL$112,M133,FALSE)*(C133/$H$6)),2),ROUNDUP(D133/(VLOOKUP(B133,Reference!$H$70:$AL$112,M133,FALSE)*C133),2)))))</f>
        <v/>
      </c>
      <c r="G133" t="str">
        <f t="shared" si="3"/>
        <v/>
      </c>
      <c r="N133" t="str">
        <f t="shared" si="4"/>
        <v/>
      </c>
      <c r="O133" t="str">
        <f>IF(G133="","",HLOOKUP(N133,Reference!$H$70:$AL$112,43,FALSE))</f>
        <v/>
      </c>
    </row>
    <row r="134" spans="5:15" x14ac:dyDescent="0.45">
      <c r="E134" t="str">
        <f>IF(B134="","",VLOOKUP(B134,Reference!$B$3:$F$42,2,FALSE))</f>
        <v/>
      </c>
      <c r="F134" s="89" t="str">
        <f>IF(B134="","",IF(E134="Each",D134/C134,IF(E134="Count",$H$5*D134/C134,IF(E134="Area",ROUNDUP(D134/(VLOOKUP(B134,Reference!$H$70:$AL$112,M134,FALSE)*(C134/$H$6)),2),ROUNDUP(D134/(VLOOKUP(B134,Reference!$H$70:$AL$112,M134,FALSE)*C134),2)))))</f>
        <v/>
      </c>
      <c r="G134" t="str">
        <f t="shared" si="3"/>
        <v/>
      </c>
      <c r="N134" t="str">
        <f t="shared" si="4"/>
        <v/>
      </c>
      <c r="O134" t="str">
        <f>IF(G134="","",HLOOKUP(N134,Reference!$H$70:$AL$112,43,FALSE))</f>
        <v/>
      </c>
    </row>
    <row r="135" spans="5:15" x14ac:dyDescent="0.45">
      <c r="E135" t="str">
        <f>IF(B135="","",VLOOKUP(B135,Reference!$B$3:$F$42,2,FALSE))</f>
        <v/>
      </c>
      <c r="F135" s="89" t="str">
        <f>IF(B135="","",IF(E135="Each",D135/C135,IF(E135="Count",$H$5*D135/C135,IF(E135="Area",ROUNDUP(D135/(VLOOKUP(B135,Reference!$H$70:$AL$112,M135,FALSE)*(C135/$H$6)),2),ROUNDUP(D135/(VLOOKUP(B135,Reference!$H$70:$AL$112,M135,FALSE)*C135),2)))))</f>
        <v/>
      </c>
      <c r="G135" t="str">
        <f t="shared" si="3"/>
        <v/>
      </c>
      <c r="N135" t="str">
        <f t="shared" si="4"/>
        <v/>
      </c>
      <c r="O135" t="str">
        <f>IF(G135="","",HLOOKUP(N135,Reference!$H$70:$AL$112,43,FALSE))</f>
        <v/>
      </c>
    </row>
    <row r="136" spans="5:15" x14ac:dyDescent="0.45">
      <c r="E136" t="str">
        <f>IF(B136="","",VLOOKUP(B136,Reference!$B$3:$F$42,2,FALSE))</f>
        <v/>
      </c>
      <c r="F136" s="89" t="str">
        <f>IF(B136="","",IF(E136="Each",D136/C136,IF(E136="Count",$H$5*D136/C136,IF(E136="Area",ROUNDUP(D136/(VLOOKUP(B136,Reference!$H$70:$AL$112,M136,FALSE)*(C136/$H$6)),2),ROUNDUP(D136/(VLOOKUP(B136,Reference!$H$70:$AL$112,M136,FALSE)*C136),2)))))</f>
        <v/>
      </c>
      <c r="G136" t="str">
        <f t="shared" si="3"/>
        <v/>
      </c>
      <c r="N136" t="str">
        <f t="shared" si="4"/>
        <v/>
      </c>
      <c r="O136" t="str">
        <f>IF(G136="","",HLOOKUP(N136,Reference!$H$70:$AL$112,43,FALSE))</f>
        <v/>
      </c>
    </row>
    <row r="137" spans="5:15" x14ac:dyDescent="0.45">
      <c r="E137" t="str">
        <f>IF(B137="","",VLOOKUP(B137,Reference!$B$3:$F$42,2,FALSE))</f>
        <v/>
      </c>
      <c r="F137" s="89" t="str">
        <f>IF(B137="","",IF(E137="Each",D137/C137,IF(E137="Count",$H$5*D137/C137,IF(E137="Area",ROUNDUP(D137/(VLOOKUP(B137,Reference!$H$70:$AL$112,M137,FALSE)*(C137/$H$6)),2),ROUNDUP(D137/(VLOOKUP(B137,Reference!$H$70:$AL$112,M137,FALSE)*C137),2)))))</f>
        <v/>
      </c>
      <c r="G137" t="str">
        <f t="shared" si="3"/>
        <v/>
      </c>
      <c r="N137" t="str">
        <f t="shared" si="4"/>
        <v/>
      </c>
      <c r="O137" t="str">
        <f>IF(G137="","",HLOOKUP(N137,Reference!$H$70:$AL$112,43,FALSE))</f>
        <v/>
      </c>
    </row>
    <row r="138" spans="5:15" x14ac:dyDescent="0.45">
      <c r="E138" t="str">
        <f>IF(B138="","",VLOOKUP(B138,Reference!$B$3:$F$42,2,FALSE))</f>
        <v/>
      </c>
      <c r="F138" s="89" t="str">
        <f>IF(B138="","",IF(E138="Each",D138/C138,IF(E138="Count",$H$5*D138/C138,IF(E138="Area",ROUNDUP(D138/(VLOOKUP(B138,Reference!$H$70:$AL$112,M138,FALSE)*(C138/$H$6)),2),ROUNDUP(D138/(VLOOKUP(B138,Reference!$H$70:$AL$112,M138,FALSE)*C138),2)))))</f>
        <v/>
      </c>
      <c r="G138" t="str">
        <f t="shared" si="3"/>
        <v/>
      </c>
      <c r="N138" t="str">
        <f t="shared" si="4"/>
        <v/>
      </c>
      <c r="O138" t="str">
        <f>IF(G138="","",HLOOKUP(N138,Reference!$H$70:$AL$112,43,FALSE))</f>
        <v/>
      </c>
    </row>
    <row r="139" spans="5:15" x14ac:dyDescent="0.45">
      <c r="E139" t="str">
        <f>IF(B139="","",VLOOKUP(B139,Reference!$B$3:$F$42,2,FALSE))</f>
        <v/>
      </c>
      <c r="F139" s="89" t="str">
        <f>IF(B139="","",IF(E139="Each",D139/C139,IF(E139="Count",$H$5*D139/C139,IF(E139="Area",ROUNDUP(D139/(VLOOKUP(B139,Reference!$H$70:$AL$112,M139,FALSE)*(C139/$H$6)),2),ROUNDUP(D139/(VLOOKUP(B139,Reference!$H$70:$AL$112,M139,FALSE)*C139),2)))))</f>
        <v/>
      </c>
      <c r="G139" t="str">
        <f t="shared" ref="G139:G202" si="5">IF(B139="","",VLOOKUP(E139,$E$2:$L$8,8,FALSE))</f>
        <v/>
      </c>
      <c r="N139" t="str">
        <f t="shared" si="4"/>
        <v/>
      </c>
      <c r="O139" t="str">
        <f>IF(G139="","",HLOOKUP(N139,Reference!$H$70:$AL$112,43,FALSE))</f>
        <v/>
      </c>
    </row>
    <row r="140" spans="5:15" x14ac:dyDescent="0.45">
      <c r="E140" t="str">
        <f>IF(B140="","",VLOOKUP(B140,Reference!$B$3:$F$42,2,FALSE))</f>
        <v/>
      </c>
      <c r="F140" s="89" t="str">
        <f>IF(B140="","",IF(E140="Each",D140/C140,IF(E140="Count",$H$5*D140/C140,IF(E140="Area",ROUNDUP(D140/(VLOOKUP(B140,Reference!$H$70:$AL$112,M140,FALSE)*(C140/$H$6)),2),ROUNDUP(D140/(VLOOKUP(B140,Reference!$H$70:$AL$112,M140,FALSE)*C140),2)))))</f>
        <v/>
      </c>
      <c r="G140" t="str">
        <f t="shared" si="5"/>
        <v/>
      </c>
      <c r="N140" t="str">
        <f t="shared" si="4"/>
        <v/>
      </c>
      <c r="O140" t="str">
        <f>IF(G140="","",HLOOKUP(N140,Reference!$H$70:$AL$112,43,FALSE))</f>
        <v/>
      </c>
    </row>
    <row r="141" spans="5:15" x14ac:dyDescent="0.45">
      <c r="E141" t="str">
        <f>IF(B141="","",VLOOKUP(B141,Reference!$B$3:$F$42,2,FALSE))</f>
        <v/>
      </c>
      <c r="F141" s="89" t="str">
        <f>IF(B141="","",IF(E141="Each",D141/C141,IF(E141="Count",$H$5*D141/C141,IF(E141="Area",ROUNDUP(D141/(VLOOKUP(B141,Reference!$H$70:$AL$112,M141,FALSE)*(C141/$H$6)),2),ROUNDUP(D141/(VLOOKUP(B141,Reference!$H$70:$AL$112,M141,FALSE)*C141),2)))))</f>
        <v/>
      </c>
      <c r="G141" t="str">
        <f t="shared" si="5"/>
        <v/>
      </c>
      <c r="N141" t="str">
        <f t="shared" si="4"/>
        <v/>
      </c>
      <c r="O141" t="str">
        <f>IF(G141="","",HLOOKUP(N141,Reference!$H$70:$AL$112,43,FALSE))</f>
        <v/>
      </c>
    </row>
    <row r="142" spans="5:15" x14ac:dyDescent="0.45">
      <c r="E142" t="str">
        <f>IF(B142="","",VLOOKUP(B142,Reference!$B$3:$F$42,2,FALSE))</f>
        <v/>
      </c>
      <c r="F142" s="89" t="str">
        <f>IF(B142="","",IF(E142="Each",D142/C142,IF(E142="Count",$H$5*D142/C142,IF(E142="Area",ROUNDUP(D142/(VLOOKUP(B142,Reference!$H$70:$AL$112,M142,FALSE)*(C142/$H$6)),2),ROUNDUP(D142/(VLOOKUP(B142,Reference!$H$70:$AL$112,M142,FALSE)*C142),2)))))</f>
        <v/>
      </c>
      <c r="G142" t="str">
        <f t="shared" si="5"/>
        <v/>
      </c>
      <c r="N142" t="str">
        <f t="shared" si="4"/>
        <v/>
      </c>
      <c r="O142" t="str">
        <f>IF(G142="","",HLOOKUP(N142,Reference!$H$70:$AL$112,43,FALSE))</f>
        <v/>
      </c>
    </row>
    <row r="143" spans="5:15" x14ac:dyDescent="0.45">
      <c r="E143" t="str">
        <f>IF(B143="","",VLOOKUP(B143,Reference!$B$3:$F$42,2,FALSE))</f>
        <v/>
      </c>
      <c r="F143" s="89" t="str">
        <f>IF(B143="","",IF(E143="Each",D143/C143,IF(E143="Count",$H$5*D143/C143,IF(E143="Area",ROUNDUP(D143/(VLOOKUP(B143,Reference!$H$70:$AL$112,M143,FALSE)*(C143/$H$6)),2),ROUNDUP(D143/(VLOOKUP(B143,Reference!$H$70:$AL$112,M143,FALSE)*C143),2)))))</f>
        <v/>
      </c>
      <c r="G143" t="str">
        <f t="shared" si="5"/>
        <v/>
      </c>
      <c r="N143" t="str">
        <f t="shared" si="4"/>
        <v/>
      </c>
      <c r="O143" t="str">
        <f>IF(G143="","",HLOOKUP(N143,Reference!$H$70:$AL$112,43,FALSE))</f>
        <v/>
      </c>
    </row>
    <row r="144" spans="5:15" x14ac:dyDescent="0.45">
      <c r="E144" t="str">
        <f>IF(B144="","",VLOOKUP(B144,Reference!$B$3:$F$42,2,FALSE))</f>
        <v/>
      </c>
      <c r="F144" s="89" t="str">
        <f>IF(B144="","",IF(E144="Each",D144/C144,IF(E144="Count",$H$5*D144/C144,IF(E144="Area",ROUNDUP(D144/(VLOOKUP(B144,Reference!$H$70:$AL$112,M144,FALSE)*(C144/$H$6)),2),ROUNDUP(D144/(VLOOKUP(B144,Reference!$H$70:$AL$112,M144,FALSE)*C144),2)))))</f>
        <v/>
      </c>
      <c r="G144" t="str">
        <f t="shared" si="5"/>
        <v/>
      </c>
      <c r="N144" t="str">
        <f t="shared" si="4"/>
        <v/>
      </c>
      <c r="O144" t="str">
        <f>IF(G144="","",HLOOKUP(N144,Reference!$H$70:$AL$112,43,FALSE))</f>
        <v/>
      </c>
    </row>
    <row r="145" spans="5:15" x14ac:dyDescent="0.45">
      <c r="E145" t="str">
        <f>IF(B145="","",VLOOKUP(B145,Reference!$B$3:$F$42,2,FALSE))</f>
        <v/>
      </c>
      <c r="F145" s="89" t="str">
        <f>IF(B145="","",IF(E145="Each",D145/C145,IF(E145="Count",$H$5*D145/C145,IF(E145="Area",ROUNDUP(D145/(VLOOKUP(B145,Reference!$H$70:$AL$112,M145,FALSE)*(C145/$H$6)),2),ROUNDUP(D145/(VLOOKUP(B145,Reference!$H$70:$AL$112,M145,FALSE)*C145),2)))))</f>
        <v/>
      </c>
      <c r="G145" t="str">
        <f t="shared" si="5"/>
        <v/>
      </c>
      <c r="N145" t="str">
        <f t="shared" si="4"/>
        <v/>
      </c>
      <c r="O145" t="str">
        <f>IF(G145="","",HLOOKUP(N145,Reference!$H$70:$AL$112,43,FALSE))</f>
        <v/>
      </c>
    </row>
    <row r="146" spans="5:15" x14ac:dyDescent="0.45">
      <c r="E146" t="str">
        <f>IF(B146="","",VLOOKUP(B146,Reference!$B$3:$F$42,2,FALSE))</f>
        <v/>
      </c>
      <c r="F146" s="89" t="str">
        <f>IF(B146="","",IF(E146="Each",D146/C146,IF(E146="Count",$H$5*D146/C146,IF(E146="Area",ROUNDUP(D146/(VLOOKUP(B146,Reference!$H$70:$AL$112,M146,FALSE)*(C146/$H$6)),2),ROUNDUP(D146/(VLOOKUP(B146,Reference!$H$70:$AL$112,M146,FALSE)*C146),2)))))</f>
        <v/>
      </c>
      <c r="G146" t="str">
        <f t="shared" si="5"/>
        <v/>
      </c>
      <c r="N146" t="str">
        <f t="shared" si="4"/>
        <v/>
      </c>
      <c r="O146" t="str">
        <f>IF(G146="","",HLOOKUP(N146,Reference!$H$70:$AL$112,43,FALSE))</f>
        <v/>
      </c>
    </row>
    <row r="147" spans="5:15" x14ac:dyDescent="0.45">
      <c r="E147" t="str">
        <f>IF(B147="","",VLOOKUP(B147,Reference!$B$3:$F$42,2,FALSE))</f>
        <v/>
      </c>
      <c r="F147" s="89" t="str">
        <f>IF(B147="","",IF(E147="Each",D147/C147,IF(E147="Count",$H$5*D147/C147,IF(E147="Area",ROUNDUP(D147/(VLOOKUP(B147,Reference!$H$70:$AL$112,M147,FALSE)*(C147/$H$6)),2),ROUNDUP(D147/(VLOOKUP(B147,Reference!$H$70:$AL$112,M147,FALSE)*C147),2)))))</f>
        <v/>
      </c>
      <c r="G147" t="str">
        <f t="shared" si="5"/>
        <v/>
      </c>
      <c r="N147" t="str">
        <f t="shared" si="4"/>
        <v/>
      </c>
      <c r="O147" t="str">
        <f>IF(G147="","",HLOOKUP(N147,Reference!$H$70:$AL$112,43,FALSE))</f>
        <v/>
      </c>
    </row>
    <row r="148" spans="5:15" x14ac:dyDescent="0.45">
      <c r="E148" t="str">
        <f>IF(B148="","",VLOOKUP(B148,Reference!$B$3:$F$42,2,FALSE))</f>
        <v/>
      </c>
      <c r="F148" s="89" t="str">
        <f>IF(B148="","",IF(E148="Each",D148/C148,IF(E148="Count",$H$5*D148/C148,IF(E148="Area",ROUNDUP(D148/(VLOOKUP(B148,Reference!$H$70:$AL$112,M148,FALSE)*(C148/$H$6)),2),ROUNDUP(D148/(VLOOKUP(B148,Reference!$H$70:$AL$112,M148,FALSE)*C148),2)))))</f>
        <v/>
      </c>
      <c r="G148" t="str">
        <f t="shared" si="5"/>
        <v/>
      </c>
      <c r="N148" t="str">
        <f t="shared" si="4"/>
        <v/>
      </c>
      <c r="O148" t="str">
        <f>IF(G148="","",HLOOKUP(N148,Reference!$H$70:$AL$112,43,FALSE))</f>
        <v/>
      </c>
    </row>
    <row r="149" spans="5:15" x14ac:dyDescent="0.45">
      <c r="E149" t="str">
        <f>IF(B149="","",VLOOKUP(B149,Reference!$B$3:$F$42,2,FALSE))</f>
        <v/>
      </c>
      <c r="F149" s="89" t="str">
        <f>IF(B149="","",IF(E149="Each",D149/C149,IF(E149="Count",$H$5*D149/C149,IF(E149="Area",ROUNDUP(D149/(VLOOKUP(B149,Reference!$H$70:$AL$112,M149,FALSE)*(C149/$H$6)),2),ROUNDUP(D149/(VLOOKUP(B149,Reference!$H$70:$AL$112,M149,FALSE)*C149),2)))))</f>
        <v/>
      </c>
      <c r="G149" t="str">
        <f t="shared" si="5"/>
        <v/>
      </c>
      <c r="N149" t="str">
        <f t="shared" si="4"/>
        <v/>
      </c>
      <c r="O149" t="str">
        <f>IF(G149="","",HLOOKUP(N149,Reference!$H$70:$AL$112,43,FALSE))</f>
        <v/>
      </c>
    </row>
    <row r="150" spans="5:15" x14ac:dyDescent="0.45">
      <c r="E150" t="str">
        <f>IF(B150="","",VLOOKUP(B150,Reference!$B$3:$F$42,2,FALSE))</f>
        <v/>
      </c>
      <c r="F150" s="89" t="str">
        <f>IF(B150="","",IF(E150="Each",D150/C150,IF(E150="Count",$H$5*D150/C150,IF(E150="Area",ROUNDUP(D150/(VLOOKUP(B150,Reference!$H$70:$AL$112,M150,FALSE)*(C150/$H$6)),2),ROUNDUP(D150/(VLOOKUP(B150,Reference!$H$70:$AL$112,M150,FALSE)*C150),2)))))</f>
        <v/>
      </c>
      <c r="G150" t="str">
        <f t="shared" si="5"/>
        <v/>
      </c>
      <c r="N150" t="str">
        <f t="shared" si="4"/>
        <v/>
      </c>
      <c r="O150" t="str">
        <f>IF(G150="","",HLOOKUP(N150,Reference!$H$70:$AL$112,43,FALSE))</f>
        <v/>
      </c>
    </row>
    <row r="151" spans="5:15" x14ac:dyDescent="0.45">
      <c r="E151" t="str">
        <f>IF(B151="","",VLOOKUP(B151,Reference!$B$3:$F$42,2,FALSE))</f>
        <v/>
      </c>
      <c r="F151" s="89" t="str">
        <f>IF(B151="","",IF(E151="Each",D151/C151,IF(E151="Count",$H$5*D151/C151,IF(E151="Area",ROUNDUP(D151/(VLOOKUP(B151,Reference!$H$70:$AL$112,M151,FALSE)*(C151/$H$6)),2),ROUNDUP(D151/(VLOOKUP(B151,Reference!$H$70:$AL$112,M151,FALSE)*C151),2)))))</f>
        <v/>
      </c>
      <c r="G151" t="str">
        <f t="shared" si="5"/>
        <v/>
      </c>
      <c r="N151" t="str">
        <f t="shared" ref="N151:N214" si="6">IF(B151="","",VLOOKUP(E151,$E$2:$F$8,2,FALSE))</f>
        <v/>
      </c>
      <c r="O151" t="str">
        <f>IF(G151="","",HLOOKUP(N151,Reference!$H$70:$AL$112,43,FALSE))</f>
        <v/>
      </c>
    </row>
    <row r="152" spans="5:15" x14ac:dyDescent="0.45">
      <c r="E152" t="str">
        <f>IF(B152="","",VLOOKUP(B152,Reference!$B$3:$F$42,2,FALSE))</f>
        <v/>
      </c>
      <c r="F152" s="89" t="str">
        <f>IF(B152="","",IF(E152="Each",D152/C152,IF(E152="Count",$H$5*D152/C152,IF(E152="Area",ROUNDUP(D152/(VLOOKUP(B152,Reference!$H$70:$AL$112,M152,FALSE)*(C152/$H$6)),2),ROUNDUP(D152/(VLOOKUP(B152,Reference!$H$70:$AL$112,M152,FALSE)*C152),2)))))</f>
        <v/>
      </c>
      <c r="G152" t="str">
        <f t="shared" si="5"/>
        <v/>
      </c>
      <c r="N152" t="str">
        <f t="shared" si="6"/>
        <v/>
      </c>
      <c r="O152" t="str">
        <f>IF(G152="","",HLOOKUP(N152,Reference!$H$70:$AL$112,43,FALSE))</f>
        <v/>
      </c>
    </row>
    <row r="153" spans="5:15" x14ac:dyDescent="0.45">
      <c r="E153" t="str">
        <f>IF(B153="","",VLOOKUP(B153,Reference!$B$3:$F$42,2,FALSE))</f>
        <v/>
      </c>
      <c r="F153" s="89" t="str">
        <f>IF(B153="","",IF(E153="Each",D153/C153,IF(E153="Count",$H$5*D153/C153,IF(E153="Area",ROUNDUP(D153/(VLOOKUP(B153,Reference!$H$70:$AL$112,M153,FALSE)*(C153/$H$6)),2),ROUNDUP(D153/(VLOOKUP(B153,Reference!$H$70:$AL$112,M153,FALSE)*C153),2)))))</f>
        <v/>
      </c>
      <c r="G153" t="str">
        <f t="shared" si="5"/>
        <v/>
      </c>
      <c r="N153" t="str">
        <f t="shared" si="6"/>
        <v/>
      </c>
      <c r="O153" t="str">
        <f>IF(G153="","",HLOOKUP(N153,Reference!$H$70:$AL$112,43,FALSE))</f>
        <v/>
      </c>
    </row>
    <row r="154" spans="5:15" x14ac:dyDescent="0.45">
      <c r="E154" t="str">
        <f>IF(B154="","",VLOOKUP(B154,Reference!$B$3:$F$42,2,FALSE))</f>
        <v/>
      </c>
      <c r="F154" s="89" t="str">
        <f>IF(B154="","",IF(E154="Each",D154/C154,IF(E154="Count",$H$5*D154/C154,IF(E154="Area",ROUNDUP(D154/(VLOOKUP(B154,Reference!$H$70:$AL$112,M154,FALSE)*(C154/$H$6)),2),ROUNDUP(D154/(VLOOKUP(B154,Reference!$H$70:$AL$112,M154,FALSE)*C154),2)))))</f>
        <v/>
      </c>
      <c r="G154" t="str">
        <f t="shared" si="5"/>
        <v/>
      </c>
      <c r="N154" t="str">
        <f t="shared" si="6"/>
        <v/>
      </c>
      <c r="O154" t="str">
        <f>IF(G154="","",HLOOKUP(N154,Reference!$H$70:$AL$112,43,FALSE))</f>
        <v/>
      </c>
    </row>
    <row r="155" spans="5:15" x14ac:dyDescent="0.45">
      <c r="E155" t="str">
        <f>IF(B155="","",VLOOKUP(B155,Reference!$B$3:$F$42,2,FALSE))</f>
        <v/>
      </c>
      <c r="F155" s="89" t="str">
        <f>IF(B155="","",IF(E155="Each",D155/C155,IF(E155="Count",$H$5*D155/C155,IF(E155="Area",ROUNDUP(D155/(VLOOKUP(B155,Reference!$H$70:$AL$112,M155,FALSE)*(C155/$H$6)),2),ROUNDUP(D155/(VLOOKUP(B155,Reference!$H$70:$AL$112,M155,FALSE)*C155),2)))))</f>
        <v/>
      </c>
      <c r="G155" t="str">
        <f t="shared" si="5"/>
        <v/>
      </c>
      <c r="N155" t="str">
        <f t="shared" si="6"/>
        <v/>
      </c>
      <c r="O155" t="str">
        <f>IF(G155="","",HLOOKUP(N155,Reference!$H$70:$AL$112,43,FALSE))</f>
        <v/>
      </c>
    </row>
    <row r="156" spans="5:15" x14ac:dyDescent="0.45">
      <c r="E156" t="str">
        <f>IF(B156="","",VLOOKUP(B156,Reference!$B$3:$F$42,2,FALSE))</f>
        <v/>
      </c>
      <c r="F156" s="89" t="str">
        <f>IF(B156="","",IF(E156="Each",D156/C156,IF(E156="Count",$H$5*D156/C156,IF(E156="Area",ROUNDUP(D156/(VLOOKUP(B156,Reference!$H$70:$AL$112,M156,FALSE)*(C156/$H$6)),2),ROUNDUP(D156/(VLOOKUP(B156,Reference!$H$70:$AL$112,M156,FALSE)*C156),2)))))</f>
        <v/>
      </c>
      <c r="G156" t="str">
        <f t="shared" si="5"/>
        <v/>
      </c>
      <c r="N156" t="str">
        <f t="shared" si="6"/>
        <v/>
      </c>
      <c r="O156" t="str">
        <f>IF(G156="","",HLOOKUP(N156,Reference!$H$70:$AL$112,43,FALSE))</f>
        <v/>
      </c>
    </row>
    <row r="157" spans="5:15" x14ac:dyDescent="0.45">
      <c r="E157" t="str">
        <f>IF(B157="","",VLOOKUP(B157,Reference!$B$3:$F$42,2,FALSE))</f>
        <v/>
      </c>
      <c r="F157" s="89" t="str">
        <f>IF(B157="","",IF(E157="Each",D157/C157,IF(E157="Count",$H$5*D157/C157,IF(E157="Area",ROUNDUP(D157/(VLOOKUP(B157,Reference!$H$70:$AL$112,M157,FALSE)*(C157/$H$6)),2),ROUNDUP(D157/(VLOOKUP(B157,Reference!$H$70:$AL$112,M157,FALSE)*C157),2)))))</f>
        <v/>
      </c>
      <c r="G157" t="str">
        <f t="shared" si="5"/>
        <v/>
      </c>
      <c r="N157" t="str">
        <f t="shared" si="6"/>
        <v/>
      </c>
      <c r="O157" t="str">
        <f>IF(G157="","",HLOOKUP(N157,Reference!$H$70:$AL$112,43,FALSE))</f>
        <v/>
      </c>
    </row>
    <row r="158" spans="5:15" x14ac:dyDescent="0.45">
      <c r="E158" t="str">
        <f>IF(B158="","",VLOOKUP(B158,Reference!$B$3:$F$42,2,FALSE))</f>
        <v/>
      </c>
      <c r="F158" s="89" t="str">
        <f>IF(B158="","",IF(E158="Each",D158/C158,IF(E158="Count",$H$5*D158/C158,IF(E158="Area",ROUNDUP(D158/(VLOOKUP(B158,Reference!$H$70:$AL$112,M158,FALSE)*(C158/$H$6)),2),ROUNDUP(D158/(VLOOKUP(B158,Reference!$H$70:$AL$112,M158,FALSE)*C158),2)))))</f>
        <v/>
      </c>
      <c r="G158" t="str">
        <f t="shared" si="5"/>
        <v/>
      </c>
      <c r="N158" t="str">
        <f t="shared" si="6"/>
        <v/>
      </c>
      <c r="O158" t="str">
        <f>IF(G158="","",HLOOKUP(N158,Reference!$H$70:$AL$112,43,FALSE))</f>
        <v/>
      </c>
    </row>
    <row r="159" spans="5:15" x14ac:dyDescent="0.45">
      <c r="E159" t="str">
        <f>IF(B159="","",VLOOKUP(B159,Reference!$B$3:$F$42,2,FALSE))</f>
        <v/>
      </c>
      <c r="F159" s="89" t="str">
        <f>IF(B159="","",IF(E159="Each",D159/C159,IF(E159="Count",$H$5*D159/C159,IF(E159="Area",ROUNDUP(D159/(VLOOKUP(B159,Reference!$H$70:$AL$112,M159,FALSE)*(C159/$H$6)),2),ROUNDUP(D159/(VLOOKUP(B159,Reference!$H$70:$AL$112,M159,FALSE)*C159),2)))))</f>
        <v/>
      </c>
      <c r="G159" t="str">
        <f t="shared" si="5"/>
        <v/>
      </c>
      <c r="N159" t="str">
        <f t="shared" si="6"/>
        <v/>
      </c>
      <c r="O159" t="str">
        <f>IF(G159="","",HLOOKUP(N159,Reference!$H$70:$AL$112,43,FALSE))</f>
        <v/>
      </c>
    </row>
    <row r="160" spans="5:15" x14ac:dyDescent="0.45">
      <c r="E160" t="str">
        <f>IF(B160="","",VLOOKUP(B160,Reference!$B$3:$F$42,2,FALSE))</f>
        <v/>
      </c>
      <c r="F160" s="89" t="str">
        <f>IF(B160="","",IF(E160="Each",D160/C160,IF(E160="Count",$H$5*D160/C160,IF(E160="Area",ROUNDUP(D160/(VLOOKUP(B160,Reference!$H$70:$AL$112,M160,FALSE)*(C160/$H$6)),2),ROUNDUP(D160/(VLOOKUP(B160,Reference!$H$70:$AL$112,M160,FALSE)*C160),2)))))</f>
        <v/>
      </c>
      <c r="G160" t="str">
        <f t="shared" si="5"/>
        <v/>
      </c>
      <c r="N160" t="str">
        <f t="shared" si="6"/>
        <v/>
      </c>
      <c r="O160" t="str">
        <f>IF(G160="","",HLOOKUP(N160,Reference!$H$70:$AL$112,43,FALSE))</f>
        <v/>
      </c>
    </row>
    <row r="161" spans="5:15" x14ac:dyDescent="0.45">
      <c r="E161" t="str">
        <f>IF(B161="","",VLOOKUP(B161,Reference!$B$3:$F$42,2,FALSE))</f>
        <v/>
      </c>
      <c r="F161" s="89" t="str">
        <f>IF(B161="","",IF(E161="Each",D161/C161,IF(E161="Count",$H$5*D161/C161,IF(E161="Area",ROUNDUP(D161/(VLOOKUP(B161,Reference!$H$70:$AL$112,M161,FALSE)*(C161/$H$6)),2),ROUNDUP(D161/(VLOOKUP(B161,Reference!$H$70:$AL$112,M161,FALSE)*C161),2)))))</f>
        <v/>
      </c>
      <c r="G161" t="str">
        <f t="shared" si="5"/>
        <v/>
      </c>
      <c r="N161" t="str">
        <f t="shared" si="6"/>
        <v/>
      </c>
      <c r="O161" t="str">
        <f>IF(G161="","",HLOOKUP(N161,Reference!$H$70:$AL$112,43,FALSE))</f>
        <v/>
      </c>
    </row>
    <row r="162" spans="5:15" x14ac:dyDescent="0.45">
      <c r="E162" t="str">
        <f>IF(B162="","",VLOOKUP(B162,Reference!$B$3:$F$42,2,FALSE))</f>
        <v/>
      </c>
      <c r="F162" s="89" t="str">
        <f>IF(B162="","",IF(E162="Each",D162/C162,IF(E162="Count",$H$5*D162/C162,IF(E162="Area",ROUNDUP(D162/(VLOOKUP(B162,Reference!$H$70:$AL$112,M162,FALSE)*(C162/$H$6)),2),ROUNDUP(D162/(VLOOKUP(B162,Reference!$H$70:$AL$112,M162,FALSE)*C162),2)))))</f>
        <v/>
      </c>
      <c r="G162" t="str">
        <f t="shared" si="5"/>
        <v/>
      </c>
      <c r="N162" t="str">
        <f t="shared" si="6"/>
        <v/>
      </c>
      <c r="O162" t="str">
        <f>IF(G162="","",HLOOKUP(N162,Reference!$H$70:$AL$112,43,FALSE))</f>
        <v/>
      </c>
    </row>
    <row r="163" spans="5:15" x14ac:dyDescent="0.45">
      <c r="E163" t="str">
        <f>IF(B163="","",VLOOKUP(B163,Reference!$B$3:$F$42,2,FALSE))</f>
        <v/>
      </c>
      <c r="F163" s="89" t="str">
        <f>IF(B163="","",IF(E163="Each",D163/C163,IF(E163="Count",$H$5*D163/C163,IF(E163="Area",ROUNDUP(D163/(VLOOKUP(B163,Reference!$H$70:$AL$112,M163,FALSE)*(C163/$H$6)),2),ROUNDUP(D163/(VLOOKUP(B163,Reference!$H$70:$AL$112,M163,FALSE)*C163),2)))))</f>
        <v/>
      </c>
      <c r="G163" t="str">
        <f t="shared" si="5"/>
        <v/>
      </c>
      <c r="N163" t="str">
        <f t="shared" si="6"/>
        <v/>
      </c>
      <c r="O163" t="str">
        <f>IF(G163="","",HLOOKUP(N163,Reference!$H$70:$AL$112,43,FALSE))</f>
        <v/>
      </c>
    </row>
    <row r="164" spans="5:15" x14ac:dyDescent="0.45">
      <c r="E164" t="str">
        <f>IF(B164="","",VLOOKUP(B164,Reference!$B$3:$F$42,2,FALSE))</f>
        <v/>
      </c>
      <c r="F164" s="89" t="str">
        <f>IF(B164="","",IF(E164="Each",D164/C164,IF(E164="Count",$H$5*D164/C164,IF(E164="Area",ROUNDUP(D164/(VLOOKUP(B164,Reference!$H$70:$AL$112,M164,FALSE)*(C164/$H$6)),2),ROUNDUP(D164/(VLOOKUP(B164,Reference!$H$70:$AL$112,M164,FALSE)*C164),2)))))</f>
        <v/>
      </c>
      <c r="G164" t="str">
        <f t="shared" si="5"/>
        <v/>
      </c>
      <c r="N164" t="str">
        <f t="shared" si="6"/>
        <v/>
      </c>
      <c r="O164" t="str">
        <f>IF(G164="","",HLOOKUP(N164,Reference!$H$70:$AL$112,43,FALSE))</f>
        <v/>
      </c>
    </row>
    <row r="165" spans="5:15" x14ac:dyDescent="0.45">
      <c r="E165" t="str">
        <f>IF(B165="","",VLOOKUP(B165,Reference!$B$3:$F$42,2,FALSE))</f>
        <v/>
      </c>
      <c r="F165" s="89" t="str">
        <f>IF(B165="","",IF(E165="Each",D165/C165,IF(E165="Count",$H$5*D165/C165,IF(E165="Area",ROUNDUP(D165/(VLOOKUP(B165,Reference!$H$70:$AL$112,M165,FALSE)*(C165/$H$6)),2),ROUNDUP(D165/(VLOOKUP(B165,Reference!$H$70:$AL$112,M165,FALSE)*C165),2)))))</f>
        <v/>
      </c>
      <c r="G165" t="str">
        <f t="shared" si="5"/>
        <v/>
      </c>
      <c r="N165" t="str">
        <f t="shared" si="6"/>
        <v/>
      </c>
      <c r="O165" t="str">
        <f>IF(G165="","",HLOOKUP(N165,Reference!$H$70:$AL$112,43,FALSE))</f>
        <v/>
      </c>
    </row>
    <row r="166" spans="5:15" x14ac:dyDescent="0.45">
      <c r="E166" t="str">
        <f>IF(B166="","",VLOOKUP(B166,Reference!$B$3:$F$42,2,FALSE))</f>
        <v/>
      </c>
      <c r="F166" s="89" t="str">
        <f>IF(B166="","",IF(E166="Each",D166/C166,IF(E166="Count",$H$5*D166/C166,IF(E166="Area",ROUNDUP(D166/(VLOOKUP(B166,Reference!$H$70:$AL$112,M166,FALSE)*(C166/$H$6)),2),ROUNDUP(D166/(VLOOKUP(B166,Reference!$H$70:$AL$112,M166,FALSE)*C166),2)))))</f>
        <v/>
      </c>
      <c r="G166" t="str">
        <f t="shared" si="5"/>
        <v/>
      </c>
      <c r="N166" t="str">
        <f t="shared" si="6"/>
        <v/>
      </c>
      <c r="O166" t="str">
        <f>IF(G166="","",HLOOKUP(N166,Reference!$H$70:$AL$112,43,FALSE))</f>
        <v/>
      </c>
    </row>
    <row r="167" spans="5:15" x14ac:dyDescent="0.45">
      <c r="E167" t="str">
        <f>IF(B167="","",VLOOKUP(B167,Reference!$B$3:$F$42,2,FALSE))</f>
        <v/>
      </c>
      <c r="F167" s="89" t="str">
        <f>IF(B167="","",IF(E167="Each",D167/C167,IF(E167="Count",$H$5*D167/C167,IF(E167="Area",ROUNDUP(D167/(VLOOKUP(B167,Reference!$H$70:$AL$112,M167,FALSE)*(C167/$H$6)),2),ROUNDUP(D167/(VLOOKUP(B167,Reference!$H$70:$AL$112,M167,FALSE)*C167),2)))))</f>
        <v/>
      </c>
      <c r="G167" t="str">
        <f t="shared" si="5"/>
        <v/>
      </c>
      <c r="N167" t="str">
        <f t="shared" si="6"/>
        <v/>
      </c>
      <c r="O167" t="str">
        <f>IF(G167="","",HLOOKUP(N167,Reference!$H$70:$AL$112,43,FALSE))</f>
        <v/>
      </c>
    </row>
    <row r="168" spans="5:15" x14ac:dyDescent="0.45">
      <c r="E168" t="str">
        <f>IF(B168="","",VLOOKUP(B168,Reference!$B$3:$F$42,2,FALSE))</f>
        <v/>
      </c>
      <c r="F168" s="89" t="str">
        <f>IF(B168="","",IF(E168="Each",D168/C168,IF(E168="Count",$H$5*D168/C168,IF(E168="Area",ROUNDUP(D168/(VLOOKUP(B168,Reference!$H$70:$AL$112,M168,FALSE)*(C168/$H$6)),2),ROUNDUP(D168/(VLOOKUP(B168,Reference!$H$70:$AL$112,M168,FALSE)*C168),2)))))</f>
        <v/>
      </c>
      <c r="G168" t="str">
        <f t="shared" si="5"/>
        <v/>
      </c>
      <c r="N168" t="str">
        <f t="shared" si="6"/>
        <v/>
      </c>
      <c r="O168" t="str">
        <f>IF(G168="","",HLOOKUP(N168,Reference!$H$70:$AL$112,43,FALSE))</f>
        <v/>
      </c>
    </row>
    <row r="169" spans="5:15" x14ac:dyDescent="0.45">
      <c r="E169" t="str">
        <f>IF(B169="","",VLOOKUP(B169,Reference!$B$3:$F$42,2,FALSE))</f>
        <v/>
      </c>
      <c r="F169" s="89" t="str">
        <f>IF(B169="","",IF(E169="Each",D169/C169,IF(E169="Count",$H$5*D169/C169,IF(E169="Area",ROUNDUP(D169/(VLOOKUP(B169,Reference!$H$70:$AL$112,M169,FALSE)*(C169/$H$6)),2),ROUNDUP(D169/(VLOOKUP(B169,Reference!$H$70:$AL$112,M169,FALSE)*C169),2)))))</f>
        <v/>
      </c>
      <c r="G169" t="str">
        <f t="shared" si="5"/>
        <v/>
      </c>
      <c r="N169" t="str">
        <f t="shared" si="6"/>
        <v/>
      </c>
      <c r="O169" t="str">
        <f>IF(G169="","",HLOOKUP(N169,Reference!$H$70:$AL$112,43,FALSE))</f>
        <v/>
      </c>
    </row>
    <row r="170" spans="5:15" x14ac:dyDescent="0.45">
      <c r="E170" t="str">
        <f>IF(B170="","",VLOOKUP(B170,Reference!$B$3:$F$42,2,FALSE))</f>
        <v/>
      </c>
      <c r="F170" s="89" t="str">
        <f>IF(B170="","",IF(E170="Each",D170/C170,IF(E170="Count",$H$5*D170/C170,IF(E170="Area",ROUNDUP(D170/(VLOOKUP(B170,Reference!$H$70:$AL$112,M170,FALSE)*(C170/$H$6)),2),ROUNDUP(D170/(VLOOKUP(B170,Reference!$H$70:$AL$112,M170,FALSE)*C170),2)))))</f>
        <v/>
      </c>
      <c r="G170" t="str">
        <f t="shared" si="5"/>
        <v/>
      </c>
      <c r="N170" t="str">
        <f t="shared" si="6"/>
        <v/>
      </c>
      <c r="O170" t="str">
        <f>IF(G170="","",HLOOKUP(N170,Reference!$H$70:$AL$112,43,FALSE))</f>
        <v/>
      </c>
    </row>
    <row r="171" spans="5:15" x14ac:dyDescent="0.45">
      <c r="E171" t="str">
        <f>IF(B171="","",VLOOKUP(B171,Reference!$B$3:$F$42,2,FALSE))</f>
        <v/>
      </c>
      <c r="F171" s="89" t="str">
        <f>IF(B171="","",IF(E171="Each",D171/C171,IF(E171="Count",$H$5*D171/C171,IF(E171="Area",ROUNDUP(D171/(VLOOKUP(B171,Reference!$H$70:$AL$112,M171,FALSE)*(C171/$H$6)),2),ROUNDUP(D171/(VLOOKUP(B171,Reference!$H$70:$AL$112,M171,FALSE)*C171),2)))))</f>
        <v/>
      </c>
      <c r="G171" t="str">
        <f t="shared" si="5"/>
        <v/>
      </c>
      <c r="N171" t="str">
        <f t="shared" si="6"/>
        <v/>
      </c>
      <c r="O171" t="str">
        <f>IF(G171="","",HLOOKUP(N171,Reference!$H$70:$AL$112,43,FALSE))</f>
        <v/>
      </c>
    </row>
    <row r="172" spans="5:15" x14ac:dyDescent="0.45">
      <c r="E172" t="str">
        <f>IF(B172="","",VLOOKUP(B172,Reference!$B$3:$F$42,2,FALSE))</f>
        <v/>
      </c>
      <c r="F172" s="89" t="str">
        <f>IF(B172="","",IF(E172="Each",D172/C172,IF(E172="Count",$H$5*D172/C172,IF(E172="Area",ROUNDUP(D172/(VLOOKUP(B172,Reference!$H$70:$AL$112,M172,FALSE)*(C172/$H$6)),2),ROUNDUP(D172/(VLOOKUP(B172,Reference!$H$70:$AL$112,M172,FALSE)*C172),2)))))</f>
        <v/>
      </c>
      <c r="G172" t="str">
        <f t="shared" si="5"/>
        <v/>
      </c>
      <c r="N172" t="str">
        <f t="shared" si="6"/>
        <v/>
      </c>
      <c r="O172" t="str">
        <f>IF(G172="","",HLOOKUP(N172,Reference!$H$70:$AL$112,43,FALSE))</f>
        <v/>
      </c>
    </row>
    <row r="173" spans="5:15" x14ac:dyDescent="0.45">
      <c r="E173" t="str">
        <f>IF(B173="","",VLOOKUP(B173,Reference!$B$3:$F$42,2,FALSE))</f>
        <v/>
      </c>
      <c r="F173" s="89" t="str">
        <f>IF(B173="","",IF(E173="Each",D173/C173,IF(E173="Count",$H$5*D173/C173,IF(E173="Area",ROUNDUP(D173/(VLOOKUP(B173,Reference!$H$70:$AL$112,M173,FALSE)*(C173/$H$6)),2),ROUNDUP(D173/(VLOOKUP(B173,Reference!$H$70:$AL$112,M173,FALSE)*C173),2)))))</f>
        <v/>
      </c>
      <c r="G173" t="str">
        <f t="shared" si="5"/>
        <v/>
      </c>
      <c r="N173" t="str">
        <f t="shared" si="6"/>
        <v/>
      </c>
      <c r="O173" t="str">
        <f>IF(G173="","",HLOOKUP(N173,Reference!$H$70:$AL$112,43,FALSE))</f>
        <v/>
      </c>
    </row>
    <row r="174" spans="5:15" x14ac:dyDescent="0.45">
      <c r="E174" t="str">
        <f>IF(B174="","",VLOOKUP(B174,Reference!$B$3:$F$42,2,FALSE))</f>
        <v/>
      </c>
      <c r="F174" s="89" t="str">
        <f>IF(B174="","",IF(E174="Each",D174/C174,IF(E174="Count",$H$5*D174/C174,IF(E174="Area",ROUNDUP(D174/(VLOOKUP(B174,Reference!$H$70:$AL$112,M174,FALSE)*(C174/$H$6)),2),ROUNDUP(D174/(VLOOKUP(B174,Reference!$H$70:$AL$112,M174,FALSE)*C174),2)))))</f>
        <v/>
      </c>
      <c r="G174" t="str">
        <f t="shared" si="5"/>
        <v/>
      </c>
      <c r="N174" t="str">
        <f t="shared" si="6"/>
        <v/>
      </c>
      <c r="O174" t="str">
        <f>IF(G174="","",HLOOKUP(N174,Reference!$H$70:$AL$112,43,FALSE))</f>
        <v/>
      </c>
    </row>
    <row r="175" spans="5:15" x14ac:dyDescent="0.45">
      <c r="E175" t="str">
        <f>IF(B175="","",VLOOKUP(B175,Reference!$B$3:$F$42,2,FALSE))</f>
        <v/>
      </c>
      <c r="F175" s="89" t="str">
        <f>IF(B175="","",IF(E175="Each",D175/C175,IF(E175="Count",$H$5*D175/C175,IF(E175="Area",ROUNDUP(D175/(VLOOKUP(B175,Reference!$H$70:$AL$112,M175,FALSE)*(C175/$H$6)),2),ROUNDUP(D175/(VLOOKUP(B175,Reference!$H$70:$AL$112,M175,FALSE)*C175),2)))))</f>
        <v/>
      </c>
      <c r="G175" t="str">
        <f t="shared" si="5"/>
        <v/>
      </c>
      <c r="N175" t="str">
        <f t="shared" si="6"/>
        <v/>
      </c>
      <c r="O175" t="str">
        <f>IF(G175="","",HLOOKUP(N175,Reference!$H$70:$AL$112,43,FALSE))</f>
        <v/>
      </c>
    </row>
    <row r="176" spans="5:15" x14ac:dyDescent="0.45">
      <c r="E176" t="str">
        <f>IF(B176="","",VLOOKUP(B176,Reference!$B$3:$F$42,2,FALSE))</f>
        <v/>
      </c>
      <c r="F176" s="89" t="str">
        <f>IF(B176="","",IF(E176="Each",D176/C176,IF(E176="Count",$H$5*D176/C176,IF(E176="Area",ROUNDUP(D176/(VLOOKUP(B176,Reference!$H$70:$AL$112,M176,FALSE)*(C176/$H$6)),2),ROUNDUP(D176/(VLOOKUP(B176,Reference!$H$70:$AL$112,M176,FALSE)*C176),2)))))</f>
        <v/>
      </c>
      <c r="G176" t="str">
        <f t="shared" si="5"/>
        <v/>
      </c>
      <c r="N176" t="str">
        <f t="shared" si="6"/>
        <v/>
      </c>
      <c r="O176" t="str">
        <f>IF(G176="","",HLOOKUP(N176,Reference!$H$70:$AL$112,43,FALSE))</f>
        <v/>
      </c>
    </row>
    <row r="177" spans="5:15" x14ac:dyDescent="0.45">
      <c r="E177" t="str">
        <f>IF(B177="","",VLOOKUP(B177,Reference!$B$3:$F$42,2,FALSE))</f>
        <v/>
      </c>
      <c r="F177" s="89" t="str">
        <f>IF(B177="","",IF(E177="Each",D177/C177,IF(E177="Count",$H$5*D177/C177,IF(E177="Area",ROUNDUP(D177/(VLOOKUP(B177,Reference!$H$70:$AL$112,M177,FALSE)*(C177/$H$6)),2),ROUNDUP(D177/(VLOOKUP(B177,Reference!$H$70:$AL$112,M177,FALSE)*C177),2)))))</f>
        <v/>
      </c>
      <c r="G177" t="str">
        <f t="shared" si="5"/>
        <v/>
      </c>
      <c r="N177" t="str">
        <f t="shared" si="6"/>
        <v/>
      </c>
      <c r="O177" t="str">
        <f>IF(G177="","",HLOOKUP(N177,Reference!$H$70:$AL$112,43,FALSE))</f>
        <v/>
      </c>
    </row>
    <row r="178" spans="5:15" x14ac:dyDescent="0.45">
      <c r="E178" t="str">
        <f>IF(B178="","",VLOOKUP(B178,Reference!$B$3:$F$42,2,FALSE))</f>
        <v/>
      </c>
      <c r="F178" s="89" t="str">
        <f>IF(B178="","",IF(E178="Each",D178/C178,IF(E178="Count",$H$5*D178/C178,IF(E178="Area",ROUNDUP(D178/(VLOOKUP(B178,Reference!$H$70:$AL$112,M178,FALSE)*(C178/$H$6)),2),ROUNDUP(D178/(VLOOKUP(B178,Reference!$H$70:$AL$112,M178,FALSE)*C178),2)))))</f>
        <v/>
      </c>
      <c r="G178" t="str">
        <f t="shared" si="5"/>
        <v/>
      </c>
      <c r="N178" t="str">
        <f t="shared" si="6"/>
        <v/>
      </c>
      <c r="O178" t="str">
        <f>IF(G178="","",HLOOKUP(N178,Reference!$H$70:$AL$112,43,FALSE))</f>
        <v/>
      </c>
    </row>
    <row r="179" spans="5:15" x14ac:dyDescent="0.45">
      <c r="E179" t="str">
        <f>IF(B179="","",VLOOKUP(B179,Reference!$B$3:$F$42,2,FALSE))</f>
        <v/>
      </c>
      <c r="F179" s="89" t="str">
        <f>IF(B179="","",IF(E179="Each",D179/C179,IF(E179="Count",$H$5*D179/C179,IF(E179="Area",ROUNDUP(D179/(VLOOKUP(B179,Reference!$H$70:$AL$112,M179,FALSE)*(C179/$H$6)),2),ROUNDUP(D179/(VLOOKUP(B179,Reference!$H$70:$AL$112,M179,FALSE)*C179),2)))))</f>
        <v/>
      </c>
      <c r="G179" t="str">
        <f t="shared" si="5"/>
        <v/>
      </c>
      <c r="N179" t="str">
        <f t="shared" si="6"/>
        <v/>
      </c>
      <c r="O179" t="str">
        <f>IF(G179="","",HLOOKUP(N179,Reference!$H$70:$AL$112,43,FALSE))</f>
        <v/>
      </c>
    </row>
    <row r="180" spans="5:15" x14ac:dyDescent="0.45">
      <c r="E180" t="str">
        <f>IF(B180="","",VLOOKUP(B180,Reference!$B$3:$F$42,2,FALSE))</f>
        <v/>
      </c>
      <c r="F180" s="89" t="str">
        <f>IF(B180="","",IF(E180="Each",D180/C180,IF(E180="Count",$H$5*D180/C180,IF(E180="Area",ROUNDUP(D180/(VLOOKUP(B180,Reference!$H$70:$AL$112,M180,FALSE)*(C180/$H$6)),2),ROUNDUP(D180/(VLOOKUP(B180,Reference!$H$70:$AL$112,M180,FALSE)*C180),2)))))</f>
        <v/>
      </c>
      <c r="G180" t="str">
        <f t="shared" si="5"/>
        <v/>
      </c>
      <c r="N180" t="str">
        <f t="shared" si="6"/>
        <v/>
      </c>
      <c r="O180" t="str">
        <f>IF(G180="","",HLOOKUP(N180,Reference!$H$70:$AL$112,43,FALSE))</f>
        <v/>
      </c>
    </row>
    <row r="181" spans="5:15" x14ac:dyDescent="0.45">
      <c r="E181" t="str">
        <f>IF(B181="","",VLOOKUP(B181,Reference!$B$3:$F$42,2,FALSE))</f>
        <v/>
      </c>
      <c r="F181" s="89" t="str">
        <f>IF(B181="","",IF(E181="Each",D181/C181,IF(E181="Count",$H$5*D181/C181,IF(E181="Area",ROUNDUP(D181/(VLOOKUP(B181,Reference!$H$70:$AL$112,M181,FALSE)*(C181/$H$6)),2),ROUNDUP(D181/(VLOOKUP(B181,Reference!$H$70:$AL$112,M181,FALSE)*C181),2)))))</f>
        <v/>
      </c>
      <c r="G181" t="str">
        <f t="shared" si="5"/>
        <v/>
      </c>
      <c r="N181" t="str">
        <f t="shared" si="6"/>
        <v/>
      </c>
      <c r="O181" t="str">
        <f>IF(G181="","",HLOOKUP(N181,Reference!$H$70:$AL$112,43,FALSE))</f>
        <v/>
      </c>
    </row>
    <row r="182" spans="5:15" x14ac:dyDescent="0.45">
      <c r="E182" t="str">
        <f>IF(B182="","",VLOOKUP(B182,Reference!$B$3:$F$42,2,FALSE))</f>
        <v/>
      </c>
      <c r="F182" s="89" t="str">
        <f>IF(B182="","",IF(E182="Each",D182/C182,IF(E182="Count",$H$5*D182/C182,IF(E182="Area",ROUNDUP(D182/(VLOOKUP(B182,Reference!$H$70:$AL$112,M182,FALSE)*(C182/$H$6)),2),ROUNDUP(D182/(VLOOKUP(B182,Reference!$H$70:$AL$112,M182,FALSE)*C182),2)))))</f>
        <v/>
      </c>
      <c r="G182" t="str">
        <f t="shared" si="5"/>
        <v/>
      </c>
      <c r="N182" t="str">
        <f t="shared" si="6"/>
        <v/>
      </c>
      <c r="O182" t="str">
        <f>IF(G182="","",HLOOKUP(N182,Reference!$H$70:$AL$112,43,FALSE))</f>
        <v/>
      </c>
    </row>
    <row r="183" spans="5:15" x14ac:dyDescent="0.45">
      <c r="E183" t="str">
        <f>IF(B183="","",VLOOKUP(B183,Reference!$B$3:$F$42,2,FALSE))</f>
        <v/>
      </c>
      <c r="F183" s="89" t="str">
        <f>IF(B183="","",IF(E183="Each",D183/C183,IF(E183="Count",$H$5*D183/C183,IF(E183="Area",ROUNDUP(D183/(VLOOKUP(B183,Reference!$H$70:$AL$112,M183,FALSE)*(C183/$H$6)),2),ROUNDUP(D183/(VLOOKUP(B183,Reference!$H$70:$AL$112,M183,FALSE)*C183),2)))))</f>
        <v/>
      </c>
      <c r="G183" t="str">
        <f t="shared" si="5"/>
        <v/>
      </c>
      <c r="N183" t="str">
        <f t="shared" si="6"/>
        <v/>
      </c>
      <c r="O183" t="str">
        <f>IF(G183="","",HLOOKUP(N183,Reference!$H$70:$AL$112,43,FALSE))</f>
        <v/>
      </c>
    </row>
    <row r="184" spans="5:15" x14ac:dyDescent="0.45">
      <c r="E184" t="str">
        <f>IF(B184="","",VLOOKUP(B184,Reference!$B$3:$F$42,2,FALSE))</f>
        <v/>
      </c>
      <c r="F184" s="89" t="str">
        <f>IF(B184="","",IF(E184="Each",D184/C184,IF(E184="Count",$H$5*D184/C184,IF(E184="Area",ROUNDUP(D184/(VLOOKUP(B184,Reference!$H$70:$AL$112,M184,FALSE)*(C184/$H$6)),2),ROUNDUP(D184/(VLOOKUP(B184,Reference!$H$70:$AL$112,M184,FALSE)*C184),2)))))</f>
        <v/>
      </c>
      <c r="G184" t="str">
        <f t="shared" si="5"/>
        <v/>
      </c>
      <c r="N184" t="str">
        <f t="shared" si="6"/>
        <v/>
      </c>
      <c r="O184" t="str">
        <f>IF(G184="","",HLOOKUP(N184,Reference!$H$70:$AL$112,43,FALSE))</f>
        <v/>
      </c>
    </row>
    <row r="185" spans="5:15" x14ac:dyDescent="0.45">
      <c r="E185" t="str">
        <f>IF(B185="","",VLOOKUP(B185,Reference!$B$3:$F$42,2,FALSE))</f>
        <v/>
      </c>
      <c r="F185" s="89" t="str">
        <f>IF(B185="","",IF(E185="Each",D185/C185,IF(E185="Count",$H$5*D185/C185,IF(E185="Area",ROUNDUP(D185/(VLOOKUP(B185,Reference!$H$70:$AL$112,M185,FALSE)*(C185/$H$6)),2),ROUNDUP(D185/(VLOOKUP(B185,Reference!$H$70:$AL$112,M185,FALSE)*C185),2)))))</f>
        <v/>
      </c>
      <c r="G185" t="str">
        <f t="shared" si="5"/>
        <v/>
      </c>
      <c r="N185" t="str">
        <f t="shared" si="6"/>
        <v/>
      </c>
      <c r="O185" t="str">
        <f>IF(G185="","",HLOOKUP(N185,Reference!$H$70:$AL$112,43,FALSE))</f>
        <v/>
      </c>
    </row>
    <row r="186" spans="5:15" x14ac:dyDescent="0.45">
      <c r="E186" t="str">
        <f>IF(B186="","",VLOOKUP(B186,Reference!$B$3:$F$42,2,FALSE))</f>
        <v/>
      </c>
      <c r="F186" s="89" t="str">
        <f>IF(B186="","",IF(E186="Each",D186/C186,IF(E186="Count",$H$5*D186/C186,IF(E186="Area",ROUNDUP(D186/(VLOOKUP(B186,Reference!$H$70:$AL$112,M186,FALSE)*(C186/$H$6)),2),ROUNDUP(D186/(VLOOKUP(B186,Reference!$H$70:$AL$112,M186,FALSE)*C186),2)))))</f>
        <v/>
      </c>
      <c r="G186" t="str">
        <f t="shared" si="5"/>
        <v/>
      </c>
      <c r="N186" t="str">
        <f t="shared" si="6"/>
        <v/>
      </c>
      <c r="O186" t="str">
        <f>IF(G186="","",HLOOKUP(N186,Reference!$H$70:$AL$112,43,FALSE))</f>
        <v/>
      </c>
    </row>
    <row r="187" spans="5:15" x14ac:dyDescent="0.45">
      <c r="E187" t="str">
        <f>IF(B187="","",VLOOKUP(B187,Reference!$B$3:$F$42,2,FALSE))</f>
        <v/>
      </c>
      <c r="F187" s="89" t="str">
        <f>IF(B187="","",IF(E187="Each",D187/C187,IF(E187="Count",$H$5*D187/C187,IF(E187="Area",ROUNDUP(D187/(VLOOKUP(B187,Reference!$H$70:$AL$112,M187,FALSE)*(C187/$H$6)),2),ROUNDUP(D187/(VLOOKUP(B187,Reference!$H$70:$AL$112,M187,FALSE)*C187),2)))))</f>
        <v/>
      </c>
      <c r="G187" t="str">
        <f t="shared" si="5"/>
        <v/>
      </c>
      <c r="N187" t="str">
        <f t="shared" si="6"/>
        <v/>
      </c>
      <c r="O187" t="str">
        <f>IF(G187="","",HLOOKUP(N187,Reference!$H$70:$AL$112,43,FALSE))</f>
        <v/>
      </c>
    </row>
    <row r="188" spans="5:15" x14ac:dyDescent="0.45">
      <c r="E188" t="str">
        <f>IF(B188="","",VLOOKUP(B188,Reference!$B$3:$F$42,2,FALSE))</f>
        <v/>
      </c>
      <c r="F188" s="89" t="str">
        <f>IF(B188="","",IF(E188="Each",D188/C188,IF(E188="Count",$H$5*D188/C188,IF(E188="Area",ROUNDUP(D188/(VLOOKUP(B188,Reference!$H$70:$AL$112,M188,FALSE)*(C188/$H$6)),2),ROUNDUP(D188/(VLOOKUP(B188,Reference!$H$70:$AL$112,M188,FALSE)*C188),2)))))</f>
        <v/>
      </c>
      <c r="G188" t="str">
        <f t="shared" si="5"/>
        <v/>
      </c>
      <c r="N188" t="str">
        <f t="shared" si="6"/>
        <v/>
      </c>
      <c r="O188" t="str">
        <f>IF(G188="","",HLOOKUP(N188,Reference!$H$70:$AL$112,43,FALSE))</f>
        <v/>
      </c>
    </row>
    <row r="189" spans="5:15" x14ac:dyDescent="0.45">
      <c r="E189" t="str">
        <f>IF(B189="","",VLOOKUP(B189,Reference!$B$3:$F$42,2,FALSE))</f>
        <v/>
      </c>
      <c r="F189" s="89" t="str">
        <f>IF(B189="","",IF(E189="Each",D189/C189,IF(E189="Count",$H$5*D189/C189,IF(E189="Area",ROUNDUP(D189/(VLOOKUP(B189,Reference!$H$70:$AL$112,M189,FALSE)*(C189/$H$6)),2),ROUNDUP(D189/(VLOOKUP(B189,Reference!$H$70:$AL$112,M189,FALSE)*C189),2)))))</f>
        <v/>
      </c>
      <c r="G189" t="str">
        <f t="shared" si="5"/>
        <v/>
      </c>
      <c r="N189" t="str">
        <f t="shared" si="6"/>
        <v/>
      </c>
      <c r="O189" t="str">
        <f>IF(G189="","",HLOOKUP(N189,Reference!$H$70:$AL$112,43,FALSE))</f>
        <v/>
      </c>
    </row>
    <row r="190" spans="5:15" x14ac:dyDescent="0.45">
      <c r="E190" t="str">
        <f>IF(B190="","",VLOOKUP(B190,Reference!$B$3:$F$42,2,FALSE))</f>
        <v/>
      </c>
      <c r="F190" s="89" t="str">
        <f>IF(B190="","",IF(E190="Each",D190/C190,IF(E190="Count",$H$5*D190/C190,IF(E190="Area",ROUNDUP(D190/(VLOOKUP(B190,Reference!$H$70:$AL$112,M190,FALSE)*(C190/$H$6)),2),ROUNDUP(D190/(VLOOKUP(B190,Reference!$H$70:$AL$112,M190,FALSE)*C190),2)))))</f>
        <v/>
      </c>
      <c r="G190" t="str">
        <f t="shared" si="5"/>
        <v/>
      </c>
      <c r="N190" t="str">
        <f t="shared" si="6"/>
        <v/>
      </c>
      <c r="O190" t="str">
        <f>IF(G190="","",HLOOKUP(N190,Reference!$H$70:$AL$112,43,FALSE))</f>
        <v/>
      </c>
    </row>
    <row r="191" spans="5:15" x14ac:dyDescent="0.45">
      <c r="E191" t="str">
        <f>IF(B191="","",VLOOKUP(B191,Reference!$B$3:$F$42,2,FALSE))</f>
        <v/>
      </c>
      <c r="F191" s="89" t="str">
        <f>IF(B191="","",IF(E191="Each",D191/C191,IF(E191="Count",$H$5*D191/C191,IF(E191="Area",ROUNDUP(D191/(VLOOKUP(B191,Reference!$H$70:$AL$112,M191,FALSE)*(C191/$H$6)),2),ROUNDUP(D191/(VLOOKUP(B191,Reference!$H$70:$AL$112,M191,FALSE)*C191),2)))))</f>
        <v/>
      </c>
      <c r="G191" t="str">
        <f t="shared" si="5"/>
        <v/>
      </c>
      <c r="N191" t="str">
        <f t="shared" si="6"/>
        <v/>
      </c>
      <c r="O191" t="str">
        <f>IF(G191="","",HLOOKUP(N191,Reference!$H$70:$AL$112,43,FALSE))</f>
        <v/>
      </c>
    </row>
    <row r="192" spans="5:15" x14ac:dyDescent="0.45">
      <c r="E192" t="str">
        <f>IF(B192="","",VLOOKUP(B192,Reference!$B$3:$F$42,2,FALSE))</f>
        <v/>
      </c>
      <c r="F192" s="89" t="str">
        <f>IF(B192="","",IF(E192="Each",D192/C192,IF(E192="Count",$H$5*D192/C192,IF(E192="Area",ROUNDUP(D192/(VLOOKUP(B192,Reference!$H$70:$AL$112,M192,FALSE)*(C192/$H$6)),2),ROUNDUP(D192/(VLOOKUP(B192,Reference!$H$70:$AL$112,M192,FALSE)*C192),2)))))</f>
        <v/>
      </c>
      <c r="G192" t="str">
        <f t="shared" si="5"/>
        <v/>
      </c>
      <c r="N192" t="str">
        <f t="shared" si="6"/>
        <v/>
      </c>
      <c r="O192" t="str">
        <f>IF(G192="","",HLOOKUP(N192,Reference!$H$70:$AL$112,43,FALSE))</f>
        <v/>
      </c>
    </row>
    <row r="193" spans="5:15" x14ac:dyDescent="0.45">
      <c r="E193" t="str">
        <f>IF(B193="","",VLOOKUP(B193,Reference!$B$3:$F$42,2,FALSE))</f>
        <v/>
      </c>
      <c r="F193" s="89" t="str">
        <f>IF(B193="","",IF(E193="Each",D193/C193,IF(E193="Count",$H$5*D193/C193,IF(E193="Area",ROUNDUP(D193/(VLOOKUP(B193,Reference!$H$70:$AL$112,M193,FALSE)*(C193/$H$6)),2),ROUNDUP(D193/(VLOOKUP(B193,Reference!$H$70:$AL$112,M193,FALSE)*C193),2)))))</f>
        <v/>
      </c>
      <c r="G193" t="str">
        <f t="shared" si="5"/>
        <v/>
      </c>
      <c r="N193" t="str">
        <f t="shared" si="6"/>
        <v/>
      </c>
      <c r="O193" t="str">
        <f>IF(G193="","",HLOOKUP(N193,Reference!$H$70:$AL$112,43,FALSE))</f>
        <v/>
      </c>
    </row>
    <row r="194" spans="5:15" x14ac:dyDescent="0.45">
      <c r="E194" t="str">
        <f>IF(B194="","",VLOOKUP(B194,Reference!$B$3:$F$42,2,FALSE))</f>
        <v/>
      </c>
      <c r="F194" s="89" t="str">
        <f>IF(B194="","",IF(E194="Each",D194/C194,IF(E194="Count",$H$5*D194/C194,IF(E194="Area",ROUNDUP(D194/(VLOOKUP(B194,Reference!$H$70:$AL$112,M194,FALSE)*(C194/$H$6)),2),ROUNDUP(D194/(VLOOKUP(B194,Reference!$H$70:$AL$112,M194,FALSE)*C194),2)))))</f>
        <v/>
      </c>
      <c r="G194" t="str">
        <f t="shared" si="5"/>
        <v/>
      </c>
      <c r="N194" t="str">
        <f t="shared" si="6"/>
        <v/>
      </c>
      <c r="O194" t="str">
        <f>IF(G194="","",HLOOKUP(N194,Reference!$H$70:$AL$112,43,FALSE))</f>
        <v/>
      </c>
    </row>
    <row r="195" spans="5:15" x14ac:dyDescent="0.45">
      <c r="E195" t="str">
        <f>IF(B195="","",VLOOKUP(B195,Reference!$B$3:$F$42,2,FALSE))</f>
        <v/>
      </c>
      <c r="F195" s="89" t="str">
        <f>IF(B195="","",IF(E195="Each",D195/C195,IF(E195="Count",$H$5*D195/C195,IF(E195="Area",ROUNDUP(D195/(VLOOKUP(B195,Reference!$H$70:$AL$112,M195,FALSE)*(C195/$H$6)),2),ROUNDUP(D195/(VLOOKUP(B195,Reference!$H$70:$AL$112,M195,FALSE)*C195),2)))))</f>
        <v/>
      </c>
      <c r="G195" t="str">
        <f t="shared" si="5"/>
        <v/>
      </c>
      <c r="N195" t="str">
        <f t="shared" si="6"/>
        <v/>
      </c>
      <c r="O195" t="str">
        <f>IF(G195="","",HLOOKUP(N195,Reference!$H$70:$AL$112,43,FALSE))</f>
        <v/>
      </c>
    </row>
    <row r="196" spans="5:15" x14ac:dyDescent="0.45">
      <c r="E196" t="str">
        <f>IF(B196="","",VLOOKUP(B196,Reference!$B$3:$F$42,2,FALSE))</f>
        <v/>
      </c>
      <c r="F196" s="89" t="str">
        <f>IF(B196="","",IF(E196="Each",D196/C196,IF(E196="Count",$H$5*D196/C196,IF(E196="Area",ROUNDUP(D196/(VLOOKUP(B196,Reference!$H$70:$AL$112,M196,FALSE)*(C196/$H$6)),2),ROUNDUP(D196/(VLOOKUP(B196,Reference!$H$70:$AL$112,M196,FALSE)*C196),2)))))</f>
        <v/>
      </c>
      <c r="G196" t="str">
        <f t="shared" si="5"/>
        <v/>
      </c>
      <c r="N196" t="str">
        <f t="shared" si="6"/>
        <v/>
      </c>
      <c r="O196" t="str">
        <f>IF(G196="","",HLOOKUP(N196,Reference!$H$70:$AL$112,43,FALSE))</f>
        <v/>
      </c>
    </row>
    <row r="197" spans="5:15" x14ac:dyDescent="0.45">
      <c r="E197" t="str">
        <f>IF(B197="","",VLOOKUP(B197,Reference!$B$3:$F$42,2,FALSE))</f>
        <v/>
      </c>
      <c r="F197" s="89" t="str">
        <f>IF(B197="","",IF(E197="Each",D197/C197,IF(E197="Count",$H$5*D197/C197,IF(E197="Area",ROUNDUP(D197/(VLOOKUP(B197,Reference!$H$70:$AL$112,M197,FALSE)*(C197/$H$6)),2),ROUNDUP(D197/(VLOOKUP(B197,Reference!$H$70:$AL$112,M197,FALSE)*C197),2)))))</f>
        <v/>
      </c>
      <c r="G197" t="str">
        <f t="shared" si="5"/>
        <v/>
      </c>
      <c r="N197" t="str">
        <f t="shared" si="6"/>
        <v/>
      </c>
      <c r="O197" t="str">
        <f>IF(G197="","",HLOOKUP(N197,Reference!$H$70:$AL$112,43,FALSE))</f>
        <v/>
      </c>
    </row>
    <row r="198" spans="5:15" x14ac:dyDescent="0.45">
      <c r="E198" t="str">
        <f>IF(B198="","",VLOOKUP(B198,Reference!$B$3:$F$42,2,FALSE))</f>
        <v/>
      </c>
      <c r="F198" s="89" t="str">
        <f>IF(B198="","",IF(E198="Each",D198/C198,IF(E198="Count",$H$5*D198/C198,IF(E198="Area",ROUNDUP(D198/(VLOOKUP(B198,Reference!$H$70:$AL$112,M198,FALSE)*(C198/$H$6)),2),ROUNDUP(D198/(VLOOKUP(B198,Reference!$H$70:$AL$112,M198,FALSE)*C198),2)))))</f>
        <v/>
      </c>
      <c r="G198" t="str">
        <f t="shared" si="5"/>
        <v/>
      </c>
      <c r="N198" t="str">
        <f t="shared" si="6"/>
        <v/>
      </c>
      <c r="O198" t="str">
        <f>IF(G198="","",HLOOKUP(N198,Reference!$H$70:$AL$112,43,FALSE))</f>
        <v/>
      </c>
    </row>
    <row r="199" spans="5:15" x14ac:dyDescent="0.45">
      <c r="E199" t="str">
        <f>IF(B199="","",VLOOKUP(B199,Reference!$B$3:$F$42,2,FALSE))</f>
        <v/>
      </c>
      <c r="F199" s="89" t="str">
        <f>IF(B199="","",IF(E199="Each",D199/C199,IF(E199="Count",$H$5*D199/C199,IF(E199="Area",ROUNDUP(D199/(VLOOKUP(B199,Reference!$H$70:$AL$112,M199,FALSE)*(C199/$H$6)),2),ROUNDUP(D199/(VLOOKUP(B199,Reference!$H$70:$AL$112,M199,FALSE)*C199),2)))))</f>
        <v/>
      </c>
      <c r="G199" t="str">
        <f t="shared" si="5"/>
        <v/>
      </c>
      <c r="N199" t="str">
        <f t="shared" si="6"/>
        <v/>
      </c>
      <c r="O199" t="str">
        <f>IF(G199="","",HLOOKUP(N199,Reference!$H$70:$AL$112,43,FALSE))</f>
        <v/>
      </c>
    </row>
    <row r="200" spans="5:15" x14ac:dyDescent="0.45">
      <c r="E200" t="str">
        <f>IF(B200="","",VLOOKUP(B200,Reference!$B$3:$F$42,2,FALSE))</f>
        <v/>
      </c>
      <c r="F200" s="89" t="str">
        <f>IF(B200="","",IF(E200="Each",D200/C200,IF(E200="Count",$H$5*D200/C200,IF(E200="Area",ROUNDUP(D200/(VLOOKUP(B200,Reference!$H$70:$AL$112,M200,FALSE)*(C200/$H$6)),2),ROUNDUP(D200/(VLOOKUP(B200,Reference!$H$70:$AL$112,M200,FALSE)*C200),2)))))</f>
        <v/>
      </c>
      <c r="G200" t="str">
        <f t="shared" si="5"/>
        <v/>
      </c>
      <c r="N200" t="str">
        <f t="shared" si="6"/>
        <v/>
      </c>
      <c r="O200" t="str">
        <f>IF(G200="","",HLOOKUP(N200,Reference!$H$70:$AL$112,43,FALSE))</f>
        <v/>
      </c>
    </row>
    <row r="201" spans="5:15" x14ac:dyDescent="0.45">
      <c r="E201" t="str">
        <f>IF(B201="","",VLOOKUP(B201,Reference!$B$3:$F$42,2,FALSE))</f>
        <v/>
      </c>
      <c r="F201" s="89" t="str">
        <f>IF(B201="","",IF(E201="Each",D201/C201,IF(E201="Count",$H$5*D201/C201,IF(E201="Area",ROUNDUP(D201/(VLOOKUP(B201,Reference!$H$70:$AL$112,M201,FALSE)*(C201/$H$6)),2),ROUNDUP(D201/(VLOOKUP(B201,Reference!$H$70:$AL$112,M201,FALSE)*C201),2)))))</f>
        <v/>
      </c>
      <c r="G201" t="str">
        <f t="shared" si="5"/>
        <v/>
      </c>
      <c r="N201" t="str">
        <f t="shared" si="6"/>
        <v/>
      </c>
      <c r="O201" t="str">
        <f>IF(G201="","",HLOOKUP(N201,Reference!$H$70:$AL$112,43,FALSE))</f>
        <v/>
      </c>
    </row>
    <row r="202" spans="5:15" x14ac:dyDescent="0.45">
      <c r="E202" t="str">
        <f>IF(B202="","",VLOOKUP(B202,Reference!$B$3:$F$42,2,FALSE))</f>
        <v/>
      </c>
      <c r="F202" s="89" t="str">
        <f>IF(B202="","",IF(E202="Each",D202/C202,IF(E202="Count",$H$5*D202/C202,IF(E202="Area",ROUNDUP(D202/(VLOOKUP(B202,Reference!$H$70:$AL$112,M202,FALSE)*(C202/$H$6)),2),ROUNDUP(D202/(VLOOKUP(B202,Reference!$H$70:$AL$112,M202,FALSE)*C202),2)))))</f>
        <v/>
      </c>
      <c r="G202" t="str">
        <f t="shared" si="5"/>
        <v/>
      </c>
      <c r="N202" t="str">
        <f t="shared" si="6"/>
        <v/>
      </c>
      <c r="O202" t="str">
        <f>IF(G202="","",HLOOKUP(N202,Reference!$H$70:$AL$112,43,FALSE))</f>
        <v/>
      </c>
    </row>
    <row r="203" spans="5:15" x14ac:dyDescent="0.45">
      <c r="E203" t="str">
        <f>IF(B203="","",VLOOKUP(B203,Reference!$B$3:$F$42,2,FALSE))</f>
        <v/>
      </c>
      <c r="F203" s="89" t="str">
        <f>IF(B203="","",IF(E203="Each",D203/C203,IF(E203="Count",$H$5*D203/C203,IF(E203="Area",ROUNDUP(D203/(VLOOKUP(B203,Reference!$H$70:$AL$112,M203,FALSE)*(C203/$H$6)),2),ROUNDUP(D203/(VLOOKUP(B203,Reference!$H$70:$AL$112,M203,FALSE)*C203),2)))))</f>
        <v/>
      </c>
      <c r="G203" t="str">
        <f t="shared" ref="G203:G266" si="7">IF(B203="","",VLOOKUP(E203,$E$2:$L$8,8,FALSE))</f>
        <v/>
      </c>
      <c r="N203" t="str">
        <f t="shared" si="6"/>
        <v/>
      </c>
      <c r="O203" t="str">
        <f>IF(G203="","",HLOOKUP(N203,Reference!$H$70:$AL$112,43,FALSE))</f>
        <v/>
      </c>
    </row>
    <row r="204" spans="5:15" x14ac:dyDescent="0.45">
      <c r="E204" t="str">
        <f>IF(B204="","",VLOOKUP(B204,Reference!$B$3:$F$42,2,FALSE))</f>
        <v/>
      </c>
      <c r="F204" s="89" t="str">
        <f>IF(B204="","",IF(E204="Each",D204/C204,IF(E204="Count",$H$5*D204/C204,IF(E204="Area",ROUNDUP(D204/(VLOOKUP(B204,Reference!$H$70:$AL$112,M204,FALSE)*(C204/$H$6)),2),ROUNDUP(D204/(VLOOKUP(B204,Reference!$H$70:$AL$112,M204,FALSE)*C204),2)))))</f>
        <v/>
      </c>
      <c r="G204" t="str">
        <f t="shared" si="7"/>
        <v/>
      </c>
      <c r="N204" t="str">
        <f t="shared" si="6"/>
        <v/>
      </c>
      <c r="O204" t="str">
        <f>IF(G204="","",HLOOKUP(N204,Reference!$H$70:$AL$112,43,FALSE))</f>
        <v/>
      </c>
    </row>
    <row r="205" spans="5:15" x14ac:dyDescent="0.45">
      <c r="E205" t="str">
        <f>IF(B205="","",VLOOKUP(B205,Reference!$B$3:$F$42,2,FALSE))</f>
        <v/>
      </c>
      <c r="F205" s="89" t="str">
        <f>IF(B205="","",IF(E205="Each",D205/C205,IF(E205="Count",$H$5*D205/C205,IF(E205="Area",ROUNDUP(D205/(VLOOKUP(B205,Reference!$H$70:$AL$112,M205,FALSE)*(C205/$H$6)),2),ROUNDUP(D205/(VLOOKUP(B205,Reference!$H$70:$AL$112,M205,FALSE)*C205),2)))))</f>
        <v/>
      </c>
      <c r="G205" t="str">
        <f t="shared" si="7"/>
        <v/>
      </c>
      <c r="N205" t="str">
        <f t="shared" si="6"/>
        <v/>
      </c>
      <c r="O205" t="str">
        <f>IF(G205="","",HLOOKUP(N205,Reference!$H$70:$AL$112,43,FALSE))</f>
        <v/>
      </c>
    </row>
    <row r="206" spans="5:15" x14ac:dyDescent="0.45">
      <c r="E206" t="str">
        <f>IF(B206="","",VLOOKUP(B206,Reference!$B$3:$F$42,2,FALSE))</f>
        <v/>
      </c>
      <c r="F206" s="89" t="str">
        <f>IF(B206="","",IF(E206="Each",D206/C206,IF(E206="Count",$H$5*D206/C206,IF(E206="Area",ROUNDUP(D206/(VLOOKUP(B206,Reference!$H$70:$AL$112,M206,FALSE)*(C206/$H$6)),2),ROUNDUP(D206/(VLOOKUP(B206,Reference!$H$70:$AL$112,M206,FALSE)*C206),2)))))</f>
        <v/>
      </c>
      <c r="G206" t="str">
        <f t="shared" si="7"/>
        <v/>
      </c>
      <c r="N206" t="str">
        <f t="shared" si="6"/>
        <v/>
      </c>
      <c r="O206" t="str">
        <f>IF(G206="","",HLOOKUP(N206,Reference!$H$70:$AL$112,43,FALSE))</f>
        <v/>
      </c>
    </row>
    <row r="207" spans="5:15" x14ac:dyDescent="0.45">
      <c r="E207" t="str">
        <f>IF(B207="","",VLOOKUP(B207,Reference!$B$3:$F$42,2,FALSE))</f>
        <v/>
      </c>
      <c r="F207" s="89" t="str">
        <f>IF(B207="","",IF(E207="Each",D207/C207,IF(E207="Count",$H$5*D207/C207,IF(E207="Area",ROUNDUP(D207/(VLOOKUP(B207,Reference!$H$70:$AL$112,M207,FALSE)*(C207/$H$6)),2),ROUNDUP(D207/(VLOOKUP(B207,Reference!$H$70:$AL$112,M207,FALSE)*C207),2)))))</f>
        <v/>
      </c>
      <c r="G207" t="str">
        <f t="shared" si="7"/>
        <v/>
      </c>
      <c r="N207" t="str">
        <f t="shared" si="6"/>
        <v/>
      </c>
      <c r="O207" t="str">
        <f>IF(G207="","",HLOOKUP(N207,Reference!$H$70:$AL$112,43,FALSE))</f>
        <v/>
      </c>
    </row>
    <row r="208" spans="5:15" x14ac:dyDescent="0.45">
      <c r="E208" t="str">
        <f>IF(B208="","",VLOOKUP(B208,Reference!$B$3:$F$42,2,FALSE))</f>
        <v/>
      </c>
      <c r="F208" s="89" t="str">
        <f>IF(B208="","",IF(E208="Each",D208/C208,IF(E208="Count",$H$5*D208/C208,IF(E208="Area",ROUNDUP(D208/(VLOOKUP(B208,Reference!$H$70:$AL$112,M208,FALSE)*(C208/$H$6)),2),ROUNDUP(D208/(VLOOKUP(B208,Reference!$H$70:$AL$112,M208,FALSE)*C208),2)))))</f>
        <v/>
      </c>
      <c r="G208" t="str">
        <f t="shared" si="7"/>
        <v/>
      </c>
      <c r="N208" t="str">
        <f t="shared" si="6"/>
        <v/>
      </c>
      <c r="O208" t="str">
        <f>IF(G208="","",HLOOKUP(N208,Reference!$H$70:$AL$112,43,FALSE))</f>
        <v/>
      </c>
    </row>
    <row r="209" spans="5:15" x14ac:dyDescent="0.45">
      <c r="E209" t="str">
        <f>IF(B209="","",VLOOKUP(B209,Reference!$B$3:$F$42,2,FALSE))</f>
        <v/>
      </c>
      <c r="F209" s="89" t="str">
        <f>IF(B209="","",IF(E209="Each",D209/C209,IF(E209="Count",$H$5*D209/C209,IF(E209="Area",ROUNDUP(D209/(VLOOKUP(B209,Reference!$H$70:$AL$112,M209,FALSE)*(C209/$H$6)),2),ROUNDUP(D209/(VLOOKUP(B209,Reference!$H$70:$AL$112,M209,FALSE)*C209),2)))))</f>
        <v/>
      </c>
      <c r="G209" t="str">
        <f t="shared" si="7"/>
        <v/>
      </c>
      <c r="N209" t="str">
        <f t="shared" si="6"/>
        <v/>
      </c>
      <c r="O209" t="str">
        <f>IF(G209="","",HLOOKUP(N209,Reference!$H$70:$AL$112,43,FALSE))</f>
        <v/>
      </c>
    </row>
    <row r="210" spans="5:15" x14ac:dyDescent="0.45">
      <c r="E210" t="str">
        <f>IF(B210="","",VLOOKUP(B210,Reference!$B$3:$F$42,2,FALSE))</f>
        <v/>
      </c>
      <c r="F210" s="89" t="str">
        <f>IF(B210="","",IF(E210="Each",D210/C210,IF(E210="Count",$H$5*D210/C210,IF(E210="Area",ROUNDUP(D210/(VLOOKUP(B210,Reference!$H$70:$AL$112,M210,FALSE)*(C210/$H$6)),2),ROUNDUP(D210/(VLOOKUP(B210,Reference!$H$70:$AL$112,M210,FALSE)*C210),2)))))</f>
        <v/>
      </c>
      <c r="G210" t="str">
        <f t="shared" si="7"/>
        <v/>
      </c>
      <c r="N210" t="str">
        <f t="shared" si="6"/>
        <v/>
      </c>
      <c r="O210" t="str">
        <f>IF(G210="","",HLOOKUP(N210,Reference!$H$70:$AL$112,43,FALSE))</f>
        <v/>
      </c>
    </row>
    <row r="211" spans="5:15" x14ac:dyDescent="0.45">
      <c r="E211" t="str">
        <f>IF(B211="","",VLOOKUP(B211,Reference!$B$3:$F$42,2,FALSE))</f>
        <v/>
      </c>
      <c r="F211" s="89" t="str">
        <f>IF(B211="","",IF(E211="Each",D211/C211,IF(E211="Count",$H$5*D211/C211,IF(E211="Area",ROUNDUP(D211/(VLOOKUP(B211,Reference!$H$70:$AL$112,M211,FALSE)*(C211/$H$6)),2),ROUNDUP(D211/(VLOOKUP(B211,Reference!$H$70:$AL$112,M211,FALSE)*C211),2)))))</f>
        <v/>
      </c>
      <c r="G211" t="str">
        <f t="shared" si="7"/>
        <v/>
      </c>
      <c r="N211" t="str">
        <f t="shared" si="6"/>
        <v/>
      </c>
      <c r="O211" t="str">
        <f>IF(G211="","",HLOOKUP(N211,Reference!$H$70:$AL$112,43,FALSE))</f>
        <v/>
      </c>
    </row>
    <row r="212" spans="5:15" x14ac:dyDescent="0.45">
      <c r="E212" t="str">
        <f>IF(B212="","",VLOOKUP(B212,Reference!$B$3:$F$42,2,FALSE))</f>
        <v/>
      </c>
      <c r="F212" s="89" t="str">
        <f>IF(B212="","",IF(E212="Each",D212/C212,IF(E212="Count",$H$5*D212/C212,IF(E212="Area",ROUNDUP(D212/(VLOOKUP(B212,Reference!$H$70:$AL$112,M212,FALSE)*(C212/$H$6)),2),ROUNDUP(D212/(VLOOKUP(B212,Reference!$H$70:$AL$112,M212,FALSE)*C212),2)))))</f>
        <v/>
      </c>
      <c r="G212" t="str">
        <f t="shared" si="7"/>
        <v/>
      </c>
      <c r="N212" t="str">
        <f t="shared" si="6"/>
        <v/>
      </c>
      <c r="O212" t="str">
        <f>IF(G212="","",HLOOKUP(N212,Reference!$H$70:$AL$112,43,FALSE))</f>
        <v/>
      </c>
    </row>
    <row r="213" spans="5:15" x14ac:dyDescent="0.45">
      <c r="E213" t="str">
        <f>IF(B213="","",VLOOKUP(B213,Reference!$B$3:$F$42,2,FALSE))</f>
        <v/>
      </c>
      <c r="F213" s="89" t="str">
        <f>IF(B213="","",IF(E213="Each",D213/C213,IF(E213="Count",$H$5*D213/C213,IF(E213="Area",ROUNDUP(D213/(VLOOKUP(B213,Reference!$H$70:$AL$112,M213,FALSE)*(C213/$H$6)),2),ROUNDUP(D213/(VLOOKUP(B213,Reference!$H$70:$AL$112,M213,FALSE)*C213),2)))))</f>
        <v/>
      </c>
      <c r="G213" t="str">
        <f t="shared" si="7"/>
        <v/>
      </c>
      <c r="N213" t="str">
        <f t="shared" si="6"/>
        <v/>
      </c>
      <c r="O213" t="str">
        <f>IF(G213="","",HLOOKUP(N213,Reference!$H$70:$AL$112,43,FALSE))</f>
        <v/>
      </c>
    </row>
    <row r="214" spans="5:15" x14ac:dyDescent="0.45">
      <c r="E214" t="str">
        <f>IF(B214="","",VLOOKUP(B214,Reference!$B$3:$F$42,2,FALSE))</f>
        <v/>
      </c>
      <c r="F214" s="89" t="str">
        <f>IF(B214="","",IF(E214="Each",D214/C214,IF(E214="Count",$H$5*D214/C214,IF(E214="Area",ROUNDUP(D214/(VLOOKUP(B214,Reference!$H$70:$AL$112,M214,FALSE)*(C214/$H$6)),2),ROUNDUP(D214/(VLOOKUP(B214,Reference!$H$70:$AL$112,M214,FALSE)*C214),2)))))</f>
        <v/>
      </c>
      <c r="G214" t="str">
        <f t="shared" si="7"/>
        <v/>
      </c>
      <c r="N214" t="str">
        <f t="shared" si="6"/>
        <v/>
      </c>
      <c r="O214" t="str">
        <f>IF(G214="","",HLOOKUP(N214,Reference!$H$70:$AL$112,43,FALSE))</f>
        <v/>
      </c>
    </row>
    <row r="215" spans="5:15" x14ac:dyDescent="0.45">
      <c r="E215" t="str">
        <f>IF(B215="","",VLOOKUP(B215,Reference!$B$3:$F$42,2,FALSE))</f>
        <v/>
      </c>
      <c r="F215" s="89" t="str">
        <f>IF(B215="","",IF(E215="Each",D215/C215,IF(E215="Count",$H$5*D215/C215,IF(E215="Area",ROUNDUP(D215/(VLOOKUP(B215,Reference!$H$70:$AL$112,M215,FALSE)*(C215/$H$6)),2),ROUNDUP(D215/(VLOOKUP(B215,Reference!$H$70:$AL$112,M215,FALSE)*C215),2)))))</f>
        <v/>
      </c>
      <c r="G215" t="str">
        <f t="shared" si="7"/>
        <v/>
      </c>
      <c r="N215" t="str">
        <f t="shared" ref="N215:N278" si="8">IF(B215="","",VLOOKUP(E215,$E$2:$F$8,2,FALSE))</f>
        <v/>
      </c>
      <c r="O215" t="str">
        <f>IF(G215="","",HLOOKUP(N215,Reference!$H$70:$AL$112,43,FALSE))</f>
        <v/>
      </c>
    </row>
    <row r="216" spans="5:15" x14ac:dyDescent="0.45">
      <c r="E216" t="str">
        <f>IF(B216="","",VLOOKUP(B216,Reference!$B$3:$F$42,2,FALSE))</f>
        <v/>
      </c>
      <c r="F216" s="89" t="str">
        <f>IF(B216="","",IF(E216="Each",D216/C216,IF(E216="Count",$H$5*D216/C216,IF(E216="Area",ROUNDUP(D216/(VLOOKUP(B216,Reference!$H$70:$AL$112,M216,FALSE)*(C216/$H$6)),2),ROUNDUP(D216/(VLOOKUP(B216,Reference!$H$70:$AL$112,M216,FALSE)*C216),2)))))</f>
        <v/>
      </c>
      <c r="G216" t="str">
        <f t="shared" si="7"/>
        <v/>
      </c>
      <c r="N216" t="str">
        <f t="shared" si="8"/>
        <v/>
      </c>
      <c r="O216" t="str">
        <f>IF(G216="","",HLOOKUP(N216,Reference!$H$70:$AL$112,43,FALSE))</f>
        <v/>
      </c>
    </row>
    <row r="217" spans="5:15" x14ac:dyDescent="0.45">
      <c r="E217" t="str">
        <f>IF(B217="","",VLOOKUP(B217,Reference!$B$3:$F$42,2,FALSE))</f>
        <v/>
      </c>
      <c r="F217" s="89" t="str">
        <f>IF(B217="","",IF(E217="Each",D217/C217,IF(E217="Count",$H$5*D217/C217,IF(E217="Area",ROUNDUP(D217/(VLOOKUP(B217,Reference!$H$70:$AL$112,M217,FALSE)*(C217/$H$6)),2),ROUNDUP(D217/(VLOOKUP(B217,Reference!$H$70:$AL$112,M217,FALSE)*C217),2)))))</f>
        <v/>
      </c>
      <c r="G217" t="str">
        <f t="shared" si="7"/>
        <v/>
      </c>
      <c r="N217" t="str">
        <f t="shared" si="8"/>
        <v/>
      </c>
      <c r="O217" t="str">
        <f>IF(G217="","",HLOOKUP(N217,Reference!$H$70:$AL$112,43,FALSE))</f>
        <v/>
      </c>
    </row>
    <row r="218" spans="5:15" x14ac:dyDescent="0.45">
      <c r="E218" t="str">
        <f>IF(B218="","",VLOOKUP(B218,Reference!$B$3:$F$42,2,FALSE))</f>
        <v/>
      </c>
      <c r="F218" s="89" t="str">
        <f>IF(B218="","",IF(E218="Each",D218/C218,IF(E218="Count",$H$5*D218/C218,IF(E218="Area",ROUNDUP(D218/(VLOOKUP(B218,Reference!$H$70:$AL$112,M218,FALSE)*(C218/$H$6)),2),ROUNDUP(D218/(VLOOKUP(B218,Reference!$H$70:$AL$112,M218,FALSE)*C218),2)))))</f>
        <v/>
      </c>
      <c r="G218" t="str">
        <f t="shared" si="7"/>
        <v/>
      </c>
      <c r="N218" t="str">
        <f t="shared" si="8"/>
        <v/>
      </c>
      <c r="O218" t="str">
        <f>IF(G218="","",HLOOKUP(N218,Reference!$H$70:$AL$112,43,FALSE))</f>
        <v/>
      </c>
    </row>
    <row r="219" spans="5:15" x14ac:dyDescent="0.45">
      <c r="E219" t="str">
        <f>IF(B219="","",VLOOKUP(B219,Reference!$B$3:$F$42,2,FALSE))</f>
        <v/>
      </c>
      <c r="F219" s="89" t="str">
        <f>IF(B219="","",IF(E219="Each",D219/C219,IF(E219="Count",$H$5*D219/C219,IF(E219="Area",ROUNDUP(D219/(VLOOKUP(B219,Reference!$H$70:$AL$112,M219,FALSE)*(C219/$H$6)),2),ROUNDUP(D219/(VLOOKUP(B219,Reference!$H$70:$AL$112,M219,FALSE)*C219),2)))))</f>
        <v/>
      </c>
      <c r="G219" t="str">
        <f t="shared" si="7"/>
        <v/>
      </c>
      <c r="N219" t="str">
        <f t="shared" si="8"/>
        <v/>
      </c>
      <c r="O219" t="str">
        <f>IF(G219="","",HLOOKUP(N219,Reference!$H$70:$AL$112,43,FALSE))</f>
        <v/>
      </c>
    </row>
    <row r="220" spans="5:15" x14ac:dyDescent="0.45">
      <c r="E220" t="str">
        <f>IF(B220="","",VLOOKUP(B220,Reference!$B$3:$F$42,2,FALSE))</f>
        <v/>
      </c>
      <c r="F220" s="89" t="str">
        <f>IF(B220="","",IF(E220="Each",D220/C220,IF(E220="Count",$H$5*D220/C220,IF(E220="Area",ROUNDUP(D220/(VLOOKUP(B220,Reference!$H$70:$AL$112,M220,FALSE)*(C220/$H$6)),2),ROUNDUP(D220/(VLOOKUP(B220,Reference!$H$70:$AL$112,M220,FALSE)*C220),2)))))</f>
        <v/>
      </c>
      <c r="G220" t="str">
        <f t="shared" si="7"/>
        <v/>
      </c>
      <c r="N220" t="str">
        <f t="shared" si="8"/>
        <v/>
      </c>
      <c r="O220" t="str">
        <f>IF(G220="","",HLOOKUP(N220,Reference!$H$70:$AL$112,43,FALSE))</f>
        <v/>
      </c>
    </row>
    <row r="221" spans="5:15" x14ac:dyDescent="0.45">
      <c r="E221" t="str">
        <f>IF(B221="","",VLOOKUP(B221,Reference!$B$3:$F$42,2,FALSE))</f>
        <v/>
      </c>
      <c r="F221" s="89" t="str">
        <f>IF(B221="","",IF(E221="Each",D221/C221,IF(E221="Count",$H$5*D221/C221,IF(E221="Area",ROUNDUP(D221/(VLOOKUP(B221,Reference!$H$70:$AL$112,M221,FALSE)*(C221/$H$6)),2),ROUNDUP(D221/(VLOOKUP(B221,Reference!$H$70:$AL$112,M221,FALSE)*C221),2)))))</f>
        <v/>
      </c>
      <c r="G221" t="str">
        <f t="shared" si="7"/>
        <v/>
      </c>
      <c r="N221" t="str">
        <f t="shared" si="8"/>
        <v/>
      </c>
      <c r="O221" t="str">
        <f>IF(G221="","",HLOOKUP(N221,Reference!$H$70:$AL$112,43,FALSE))</f>
        <v/>
      </c>
    </row>
    <row r="222" spans="5:15" x14ac:dyDescent="0.45">
      <c r="E222" t="str">
        <f>IF(B222="","",VLOOKUP(B222,Reference!$B$3:$F$42,2,FALSE))</f>
        <v/>
      </c>
      <c r="F222" s="89" t="str">
        <f>IF(B222="","",IF(E222="Each",D222/C222,IF(E222="Count",$H$5*D222/C222,IF(E222="Area",ROUNDUP(D222/(VLOOKUP(B222,Reference!$H$70:$AL$112,M222,FALSE)*(C222/$H$6)),2),ROUNDUP(D222/(VLOOKUP(B222,Reference!$H$70:$AL$112,M222,FALSE)*C222),2)))))</f>
        <v/>
      </c>
      <c r="G222" t="str">
        <f t="shared" si="7"/>
        <v/>
      </c>
      <c r="N222" t="str">
        <f t="shared" si="8"/>
        <v/>
      </c>
      <c r="O222" t="str">
        <f>IF(G222="","",HLOOKUP(N222,Reference!$H$70:$AL$112,43,FALSE))</f>
        <v/>
      </c>
    </row>
    <row r="223" spans="5:15" x14ac:dyDescent="0.45">
      <c r="E223" t="str">
        <f>IF(B223="","",VLOOKUP(B223,Reference!$B$3:$F$42,2,FALSE))</f>
        <v/>
      </c>
      <c r="F223" s="89" t="str">
        <f>IF(B223="","",IF(E223="Each",D223/C223,IF(E223="Count",$H$5*D223/C223,IF(E223="Area",ROUNDUP(D223/(VLOOKUP(B223,Reference!$H$70:$AL$112,M223,FALSE)*(C223/$H$6)),2),ROUNDUP(D223/(VLOOKUP(B223,Reference!$H$70:$AL$112,M223,FALSE)*C223),2)))))</f>
        <v/>
      </c>
      <c r="G223" t="str">
        <f t="shared" si="7"/>
        <v/>
      </c>
      <c r="N223" t="str">
        <f t="shared" si="8"/>
        <v/>
      </c>
      <c r="O223" t="str">
        <f>IF(G223="","",HLOOKUP(N223,Reference!$H$70:$AL$112,43,FALSE))</f>
        <v/>
      </c>
    </row>
    <row r="224" spans="5:15" x14ac:dyDescent="0.45">
      <c r="E224" t="str">
        <f>IF(B224="","",VLOOKUP(B224,Reference!$B$3:$F$42,2,FALSE))</f>
        <v/>
      </c>
      <c r="F224" s="89" t="str">
        <f>IF(B224="","",IF(E224="Each",D224/C224,IF(E224="Count",$H$5*D224/C224,IF(E224="Area",ROUNDUP(D224/(VLOOKUP(B224,Reference!$H$70:$AL$112,M224,FALSE)*(C224/$H$6)),2),ROUNDUP(D224/(VLOOKUP(B224,Reference!$H$70:$AL$112,M224,FALSE)*C224),2)))))</f>
        <v/>
      </c>
      <c r="G224" t="str">
        <f t="shared" si="7"/>
        <v/>
      </c>
      <c r="N224" t="str">
        <f t="shared" si="8"/>
        <v/>
      </c>
      <c r="O224" t="str">
        <f>IF(G224="","",HLOOKUP(N224,Reference!$H$70:$AL$112,43,FALSE))</f>
        <v/>
      </c>
    </row>
    <row r="225" spans="5:15" x14ac:dyDescent="0.45">
      <c r="E225" t="str">
        <f>IF(B225="","",VLOOKUP(B225,Reference!$B$3:$F$42,2,FALSE))</f>
        <v/>
      </c>
      <c r="F225" s="89" t="str">
        <f>IF(B225="","",IF(E225="Each",D225/C225,IF(E225="Count",$H$5*D225/C225,IF(E225="Area",ROUNDUP(D225/(VLOOKUP(B225,Reference!$H$70:$AL$112,M225,FALSE)*(C225/$H$6)),2),ROUNDUP(D225/(VLOOKUP(B225,Reference!$H$70:$AL$112,M225,FALSE)*C225),2)))))</f>
        <v/>
      </c>
      <c r="G225" t="str">
        <f t="shared" si="7"/>
        <v/>
      </c>
      <c r="N225" t="str">
        <f t="shared" si="8"/>
        <v/>
      </c>
      <c r="O225" t="str">
        <f>IF(G225="","",HLOOKUP(N225,Reference!$H$70:$AL$112,43,FALSE))</f>
        <v/>
      </c>
    </row>
    <row r="226" spans="5:15" x14ac:dyDescent="0.45">
      <c r="E226" t="str">
        <f>IF(B226="","",VLOOKUP(B226,Reference!$B$3:$F$42,2,FALSE))</f>
        <v/>
      </c>
      <c r="F226" s="89" t="str">
        <f>IF(B226="","",IF(E226="Each",D226/C226,IF(E226="Count",$H$5*D226/C226,IF(E226="Area",ROUNDUP(D226/(VLOOKUP(B226,Reference!$H$70:$AL$112,M226,FALSE)*(C226/$H$6)),2),ROUNDUP(D226/(VLOOKUP(B226,Reference!$H$70:$AL$112,M226,FALSE)*C226),2)))))</f>
        <v/>
      </c>
      <c r="G226" t="str">
        <f t="shared" si="7"/>
        <v/>
      </c>
      <c r="N226" t="str">
        <f t="shared" si="8"/>
        <v/>
      </c>
      <c r="O226" t="str">
        <f>IF(G226="","",HLOOKUP(N226,Reference!$H$70:$AL$112,43,FALSE))</f>
        <v/>
      </c>
    </row>
    <row r="227" spans="5:15" x14ac:dyDescent="0.45">
      <c r="E227" t="str">
        <f>IF(B227="","",VLOOKUP(B227,Reference!$B$3:$F$42,2,FALSE))</f>
        <v/>
      </c>
      <c r="F227" s="89" t="str">
        <f>IF(B227="","",IF(E227="Each",D227/C227,IF(E227="Count",$H$5*D227/C227,IF(E227="Area",ROUNDUP(D227/(VLOOKUP(B227,Reference!$H$70:$AL$112,M227,FALSE)*(C227/$H$6)),2),ROUNDUP(D227/(VLOOKUP(B227,Reference!$H$70:$AL$112,M227,FALSE)*C227),2)))))</f>
        <v/>
      </c>
      <c r="G227" t="str">
        <f t="shared" si="7"/>
        <v/>
      </c>
      <c r="N227" t="str">
        <f t="shared" si="8"/>
        <v/>
      </c>
      <c r="O227" t="str">
        <f>IF(G227="","",HLOOKUP(N227,Reference!$H$70:$AL$112,43,FALSE))</f>
        <v/>
      </c>
    </row>
    <row r="228" spans="5:15" x14ac:dyDescent="0.45">
      <c r="E228" t="str">
        <f>IF(B228="","",VLOOKUP(B228,Reference!$B$3:$F$42,2,FALSE))</f>
        <v/>
      </c>
      <c r="F228" s="89" t="str">
        <f>IF(B228="","",IF(E228="Each",D228/C228,IF(E228="Count",$H$5*D228/C228,IF(E228="Area",ROUNDUP(D228/(VLOOKUP(B228,Reference!$H$70:$AL$112,M228,FALSE)*(C228/$H$6)),2),ROUNDUP(D228/(VLOOKUP(B228,Reference!$H$70:$AL$112,M228,FALSE)*C228),2)))))</f>
        <v/>
      </c>
      <c r="G228" t="str">
        <f t="shared" si="7"/>
        <v/>
      </c>
      <c r="N228" t="str">
        <f t="shared" si="8"/>
        <v/>
      </c>
      <c r="O228" t="str">
        <f>IF(G228="","",HLOOKUP(N228,Reference!$H$70:$AL$112,43,FALSE))</f>
        <v/>
      </c>
    </row>
    <row r="229" spans="5:15" x14ac:dyDescent="0.45">
      <c r="E229" t="str">
        <f>IF(B229="","",VLOOKUP(B229,Reference!$B$3:$F$42,2,FALSE))</f>
        <v/>
      </c>
      <c r="F229" s="89" t="str">
        <f>IF(B229="","",IF(E229="Each",D229/C229,IF(E229="Count",$H$5*D229/C229,IF(E229="Area",ROUNDUP(D229/(VLOOKUP(B229,Reference!$H$70:$AL$112,M229,FALSE)*(C229/$H$6)),2),ROUNDUP(D229/(VLOOKUP(B229,Reference!$H$70:$AL$112,M229,FALSE)*C229),2)))))</f>
        <v/>
      </c>
      <c r="G229" t="str">
        <f t="shared" si="7"/>
        <v/>
      </c>
      <c r="N229" t="str">
        <f t="shared" si="8"/>
        <v/>
      </c>
      <c r="O229" t="str">
        <f>IF(G229="","",HLOOKUP(N229,Reference!$H$70:$AL$112,43,FALSE))</f>
        <v/>
      </c>
    </row>
    <row r="230" spans="5:15" x14ac:dyDescent="0.45">
      <c r="E230" t="str">
        <f>IF(B230="","",VLOOKUP(B230,Reference!$B$3:$F$42,2,FALSE))</f>
        <v/>
      </c>
      <c r="F230" s="89" t="str">
        <f>IF(B230="","",IF(E230="Each",D230/C230,IF(E230="Count",$H$5*D230/C230,IF(E230="Area",ROUNDUP(D230/(VLOOKUP(B230,Reference!$H$70:$AL$112,M230,FALSE)*(C230/$H$6)),2),ROUNDUP(D230/(VLOOKUP(B230,Reference!$H$70:$AL$112,M230,FALSE)*C230),2)))))</f>
        <v/>
      </c>
      <c r="G230" t="str">
        <f t="shared" si="7"/>
        <v/>
      </c>
      <c r="N230" t="str">
        <f t="shared" si="8"/>
        <v/>
      </c>
      <c r="O230" t="str">
        <f>IF(G230="","",HLOOKUP(N230,Reference!$H$70:$AL$112,43,FALSE))</f>
        <v/>
      </c>
    </row>
    <row r="231" spans="5:15" x14ac:dyDescent="0.45">
      <c r="E231" t="str">
        <f>IF(B231="","",VLOOKUP(B231,Reference!$B$3:$F$42,2,FALSE))</f>
        <v/>
      </c>
      <c r="F231" s="89" t="str">
        <f>IF(B231="","",IF(E231="Each",D231/C231,IF(E231="Count",$H$5*D231/C231,IF(E231="Area",ROUNDUP(D231/(VLOOKUP(B231,Reference!$H$70:$AL$112,M231,FALSE)*(C231/$H$6)),2),ROUNDUP(D231/(VLOOKUP(B231,Reference!$H$70:$AL$112,M231,FALSE)*C231),2)))))</f>
        <v/>
      </c>
      <c r="G231" t="str">
        <f t="shared" si="7"/>
        <v/>
      </c>
      <c r="N231" t="str">
        <f t="shared" si="8"/>
        <v/>
      </c>
      <c r="O231" t="str">
        <f>IF(G231="","",HLOOKUP(N231,Reference!$H$70:$AL$112,43,FALSE))</f>
        <v/>
      </c>
    </row>
    <row r="232" spans="5:15" x14ac:dyDescent="0.45">
      <c r="E232" t="str">
        <f>IF(B232="","",VLOOKUP(B232,Reference!$B$3:$F$42,2,FALSE))</f>
        <v/>
      </c>
      <c r="F232" s="89" t="str">
        <f>IF(B232="","",IF(E232="Each",D232/C232,IF(E232="Count",$H$5*D232/C232,IF(E232="Area",ROUNDUP(D232/(VLOOKUP(B232,Reference!$H$70:$AL$112,M232,FALSE)*(C232/$H$6)),2),ROUNDUP(D232/(VLOOKUP(B232,Reference!$H$70:$AL$112,M232,FALSE)*C232),2)))))</f>
        <v/>
      </c>
      <c r="G232" t="str">
        <f t="shared" si="7"/>
        <v/>
      </c>
      <c r="N232" t="str">
        <f t="shared" si="8"/>
        <v/>
      </c>
      <c r="O232" t="str">
        <f>IF(G232="","",HLOOKUP(N232,Reference!$H$70:$AL$112,43,FALSE))</f>
        <v/>
      </c>
    </row>
    <row r="233" spans="5:15" x14ac:dyDescent="0.45">
      <c r="E233" t="str">
        <f>IF(B233="","",VLOOKUP(B233,Reference!$B$3:$F$42,2,FALSE))</f>
        <v/>
      </c>
      <c r="F233" s="89" t="str">
        <f>IF(B233="","",IF(E233="Each",D233/C233,IF(E233="Count",$H$5*D233/C233,IF(E233="Area",ROUNDUP(D233/(VLOOKUP(B233,Reference!$H$70:$AL$112,M233,FALSE)*(C233/$H$6)),2),ROUNDUP(D233/(VLOOKUP(B233,Reference!$H$70:$AL$112,M233,FALSE)*C233),2)))))</f>
        <v/>
      </c>
      <c r="G233" t="str">
        <f t="shared" si="7"/>
        <v/>
      </c>
      <c r="N233" t="str">
        <f t="shared" si="8"/>
        <v/>
      </c>
      <c r="O233" t="str">
        <f>IF(G233="","",HLOOKUP(N233,Reference!$H$70:$AL$112,43,FALSE))</f>
        <v/>
      </c>
    </row>
    <row r="234" spans="5:15" x14ac:dyDescent="0.45">
      <c r="E234" t="str">
        <f>IF(B234="","",VLOOKUP(B234,Reference!$B$3:$F$42,2,FALSE))</f>
        <v/>
      </c>
      <c r="F234" s="89" t="str">
        <f>IF(B234="","",IF(E234="Each",D234/C234,IF(E234="Count",$H$5*D234/C234,IF(E234="Area",ROUNDUP(D234/(VLOOKUP(B234,Reference!$H$70:$AL$112,M234,FALSE)*(C234/$H$6)),2),ROUNDUP(D234/(VLOOKUP(B234,Reference!$H$70:$AL$112,M234,FALSE)*C234),2)))))</f>
        <v/>
      </c>
      <c r="G234" t="str">
        <f t="shared" si="7"/>
        <v/>
      </c>
      <c r="N234" t="str">
        <f t="shared" si="8"/>
        <v/>
      </c>
      <c r="O234" t="str">
        <f>IF(G234="","",HLOOKUP(N234,Reference!$H$70:$AL$112,43,FALSE))</f>
        <v/>
      </c>
    </row>
    <row r="235" spans="5:15" x14ac:dyDescent="0.45">
      <c r="E235" t="str">
        <f>IF(B235="","",VLOOKUP(B235,Reference!$B$3:$F$42,2,FALSE))</f>
        <v/>
      </c>
      <c r="F235" s="89" t="str">
        <f>IF(B235="","",IF(E235="Each",D235/C235,IF(E235="Count",$H$5*D235/C235,IF(E235="Area",ROUNDUP(D235/(VLOOKUP(B235,Reference!$H$70:$AL$112,M235,FALSE)*(C235/$H$6)),2),ROUNDUP(D235/(VLOOKUP(B235,Reference!$H$70:$AL$112,M235,FALSE)*C235),2)))))</f>
        <v/>
      </c>
      <c r="G235" t="str">
        <f t="shared" si="7"/>
        <v/>
      </c>
      <c r="N235" t="str">
        <f t="shared" si="8"/>
        <v/>
      </c>
      <c r="O235" t="str">
        <f>IF(G235="","",HLOOKUP(N235,Reference!$H$70:$AL$112,43,FALSE))</f>
        <v/>
      </c>
    </row>
    <row r="236" spans="5:15" x14ac:dyDescent="0.45">
      <c r="E236" t="str">
        <f>IF(B236="","",VLOOKUP(B236,Reference!$B$3:$F$42,2,FALSE))</f>
        <v/>
      </c>
      <c r="F236" s="89" t="str">
        <f>IF(B236="","",IF(E236="Each",D236/C236,IF(E236="Count",$H$5*D236/C236,IF(E236="Area",ROUNDUP(D236/(VLOOKUP(B236,Reference!$H$70:$AL$112,M236,FALSE)*(C236/$H$6)),2),ROUNDUP(D236/(VLOOKUP(B236,Reference!$H$70:$AL$112,M236,FALSE)*C236),2)))))</f>
        <v/>
      </c>
      <c r="G236" t="str">
        <f t="shared" si="7"/>
        <v/>
      </c>
      <c r="N236" t="str">
        <f t="shared" si="8"/>
        <v/>
      </c>
      <c r="O236" t="str">
        <f>IF(G236="","",HLOOKUP(N236,Reference!$H$70:$AL$112,43,FALSE))</f>
        <v/>
      </c>
    </row>
    <row r="237" spans="5:15" x14ac:dyDescent="0.45">
      <c r="E237" t="str">
        <f>IF(B237="","",VLOOKUP(B237,Reference!$B$3:$F$42,2,FALSE))</f>
        <v/>
      </c>
      <c r="F237" s="89" t="str">
        <f>IF(B237="","",IF(E237="Each",D237/C237,IF(E237="Count",$H$5*D237/C237,IF(E237="Area",ROUNDUP(D237/(VLOOKUP(B237,Reference!$H$70:$AL$112,M237,FALSE)*(C237/$H$6)),2),ROUNDUP(D237/(VLOOKUP(B237,Reference!$H$70:$AL$112,M237,FALSE)*C237),2)))))</f>
        <v/>
      </c>
      <c r="G237" t="str">
        <f t="shared" si="7"/>
        <v/>
      </c>
      <c r="N237" t="str">
        <f t="shared" si="8"/>
        <v/>
      </c>
      <c r="O237" t="str">
        <f>IF(G237="","",HLOOKUP(N237,Reference!$H$70:$AL$112,43,FALSE))</f>
        <v/>
      </c>
    </row>
    <row r="238" spans="5:15" x14ac:dyDescent="0.45">
      <c r="E238" t="str">
        <f>IF(B238="","",VLOOKUP(B238,Reference!$B$3:$F$42,2,FALSE))</f>
        <v/>
      </c>
      <c r="F238" s="89" t="str">
        <f>IF(B238="","",IF(E238="Each",D238/C238,IF(E238="Count",$H$5*D238/C238,IF(E238="Area",ROUNDUP(D238/(VLOOKUP(B238,Reference!$H$70:$AL$112,M238,FALSE)*(C238/$H$6)),2),ROUNDUP(D238/(VLOOKUP(B238,Reference!$H$70:$AL$112,M238,FALSE)*C238),2)))))</f>
        <v/>
      </c>
      <c r="G238" t="str">
        <f t="shared" si="7"/>
        <v/>
      </c>
      <c r="N238" t="str">
        <f t="shared" si="8"/>
        <v/>
      </c>
      <c r="O238" t="str">
        <f>IF(G238="","",HLOOKUP(N238,Reference!$H$70:$AL$112,43,FALSE))</f>
        <v/>
      </c>
    </row>
    <row r="239" spans="5:15" x14ac:dyDescent="0.45">
      <c r="E239" t="str">
        <f>IF(B239="","",VLOOKUP(B239,Reference!$B$3:$F$42,2,FALSE))</f>
        <v/>
      </c>
      <c r="F239" s="89" t="str">
        <f>IF(B239="","",IF(E239="Each",D239/C239,IF(E239="Count",$H$5*D239/C239,IF(E239="Area",ROUNDUP(D239/(VLOOKUP(B239,Reference!$H$70:$AL$112,M239,FALSE)*(C239/$H$6)),2),ROUNDUP(D239/(VLOOKUP(B239,Reference!$H$70:$AL$112,M239,FALSE)*C239),2)))))</f>
        <v/>
      </c>
      <c r="G239" t="str">
        <f t="shared" si="7"/>
        <v/>
      </c>
      <c r="N239" t="str">
        <f t="shared" si="8"/>
        <v/>
      </c>
      <c r="O239" t="str">
        <f>IF(G239="","",HLOOKUP(N239,Reference!$H$70:$AL$112,43,FALSE))</f>
        <v/>
      </c>
    </row>
    <row r="240" spans="5:15" x14ac:dyDescent="0.45">
      <c r="E240" t="str">
        <f>IF(B240="","",VLOOKUP(B240,Reference!$B$3:$F$42,2,FALSE))</f>
        <v/>
      </c>
      <c r="F240" s="89" t="str">
        <f>IF(B240="","",IF(E240="Each",D240/C240,IF(E240="Count",$H$5*D240/C240,IF(E240="Area",ROUNDUP(D240/(VLOOKUP(B240,Reference!$H$70:$AL$112,M240,FALSE)*(C240/$H$6)),2),ROUNDUP(D240/(VLOOKUP(B240,Reference!$H$70:$AL$112,M240,FALSE)*C240),2)))))</f>
        <v/>
      </c>
      <c r="G240" t="str">
        <f t="shared" si="7"/>
        <v/>
      </c>
      <c r="N240" t="str">
        <f t="shared" si="8"/>
        <v/>
      </c>
      <c r="O240" t="str">
        <f>IF(G240="","",HLOOKUP(N240,Reference!$H$70:$AL$112,43,FALSE))</f>
        <v/>
      </c>
    </row>
    <row r="241" spans="5:15" x14ac:dyDescent="0.45">
      <c r="E241" t="str">
        <f>IF(B241="","",VLOOKUP(B241,Reference!$B$3:$F$42,2,FALSE))</f>
        <v/>
      </c>
      <c r="F241" s="89" t="str">
        <f>IF(B241="","",IF(E241="Each",D241/C241,IF(E241="Count",$H$5*D241/C241,IF(E241="Area",ROUNDUP(D241/(VLOOKUP(B241,Reference!$H$70:$AL$112,M241,FALSE)*(C241/$H$6)),2),ROUNDUP(D241/(VLOOKUP(B241,Reference!$H$70:$AL$112,M241,FALSE)*C241),2)))))</f>
        <v/>
      </c>
      <c r="G241" t="str">
        <f t="shared" si="7"/>
        <v/>
      </c>
      <c r="N241" t="str">
        <f t="shared" si="8"/>
        <v/>
      </c>
      <c r="O241" t="str">
        <f>IF(G241="","",HLOOKUP(N241,Reference!$H$70:$AL$112,43,FALSE))</f>
        <v/>
      </c>
    </row>
    <row r="242" spans="5:15" x14ac:dyDescent="0.45">
      <c r="E242" t="str">
        <f>IF(B242="","",VLOOKUP(B242,Reference!$B$3:$F$42,2,FALSE))</f>
        <v/>
      </c>
      <c r="F242" s="89" t="str">
        <f>IF(B242="","",IF(E242="Each",D242/C242,IF(E242="Count",$H$5*D242/C242,IF(E242="Area",ROUNDUP(D242/(VLOOKUP(B242,Reference!$H$70:$AL$112,M242,FALSE)*(C242/$H$6)),2),ROUNDUP(D242/(VLOOKUP(B242,Reference!$H$70:$AL$112,M242,FALSE)*C242),2)))))</f>
        <v/>
      </c>
      <c r="G242" t="str">
        <f t="shared" si="7"/>
        <v/>
      </c>
      <c r="N242" t="str">
        <f t="shared" si="8"/>
        <v/>
      </c>
      <c r="O242" t="str">
        <f>IF(G242="","",HLOOKUP(N242,Reference!$H$70:$AL$112,43,FALSE))</f>
        <v/>
      </c>
    </row>
    <row r="243" spans="5:15" x14ac:dyDescent="0.45">
      <c r="E243" t="str">
        <f>IF(B243="","",VLOOKUP(B243,Reference!$B$3:$F$42,2,FALSE))</f>
        <v/>
      </c>
      <c r="F243" s="89" t="str">
        <f>IF(B243="","",IF(E243="Each",D243/C243,IF(E243="Count",$H$5*D243/C243,IF(E243="Area",ROUNDUP(D243/(VLOOKUP(B243,Reference!$H$70:$AL$112,M243,FALSE)*(C243/$H$6)),2),ROUNDUP(D243/(VLOOKUP(B243,Reference!$H$70:$AL$112,M243,FALSE)*C243),2)))))</f>
        <v/>
      </c>
      <c r="G243" t="str">
        <f t="shared" si="7"/>
        <v/>
      </c>
      <c r="N243" t="str">
        <f t="shared" si="8"/>
        <v/>
      </c>
      <c r="O243" t="str">
        <f>IF(G243="","",HLOOKUP(N243,Reference!$H$70:$AL$112,43,FALSE))</f>
        <v/>
      </c>
    </row>
    <row r="244" spans="5:15" x14ac:dyDescent="0.45">
      <c r="E244" t="str">
        <f>IF(B244="","",VLOOKUP(B244,Reference!$B$3:$F$42,2,FALSE))</f>
        <v/>
      </c>
      <c r="F244" s="89" t="str">
        <f>IF(B244="","",IF(E244="Each",D244/C244,IF(E244="Count",$H$5*D244/C244,IF(E244="Area",ROUNDUP(D244/(VLOOKUP(B244,Reference!$H$70:$AL$112,M244,FALSE)*(C244/$H$6)),2),ROUNDUP(D244/(VLOOKUP(B244,Reference!$H$70:$AL$112,M244,FALSE)*C244),2)))))</f>
        <v/>
      </c>
      <c r="G244" t="str">
        <f t="shared" si="7"/>
        <v/>
      </c>
      <c r="N244" t="str">
        <f t="shared" si="8"/>
        <v/>
      </c>
      <c r="O244" t="str">
        <f>IF(G244="","",HLOOKUP(N244,Reference!$H$70:$AL$112,43,FALSE))</f>
        <v/>
      </c>
    </row>
    <row r="245" spans="5:15" x14ac:dyDescent="0.45">
      <c r="E245" t="str">
        <f>IF(B245="","",VLOOKUP(B245,Reference!$B$3:$F$42,2,FALSE))</f>
        <v/>
      </c>
      <c r="F245" s="89" t="str">
        <f>IF(B245="","",IF(E245="Each",D245/C245,IF(E245="Count",$H$5*D245/C245,IF(E245="Area",ROUNDUP(D245/(VLOOKUP(B245,Reference!$H$70:$AL$112,M245,FALSE)*(C245/$H$6)),2),ROUNDUP(D245/(VLOOKUP(B245,Reference!$H$70:$AL$112,M245,FALSE)*C245),2)))))</f>
        <v/>
      </c>
      <c r="G245" t="str">
        <f t="shared" si="7"/>
        <v/>
      </c>
      <c r="N245" t="str">
        <f t="shared" si="8"/>
        <v/>
      </c>
      <c r="O245" t="str">
        <f>IF(G245="","",HLOOKUP(N245,Reference!$H$70:$AL$112,43,FALSE))</f>
        <v/>
      </c>
    </row>
    <row r="246" spans="5:15" x14ac:dyDescent="0.45">
      <c r="E246" t="str">
        <f>IF(B246="","",VLOOKUP(B246,Reference!$B$3:$F$42,2,FALSE))</f>
        <v/>
      </c>
      <c r="F246" s="89" t="str">
        <f>IF(B246="","",IF(E246="Each",D246/C246,IF(E246="Count",$H$5*D246/C246,IF(E246="Area",ROUNDUP(D246/(VLOOKUP(B246,Reference!$H$70:$AL$112,M246,FALSE)*(C246/$H$6)),2),ROUNDUP(D246/(VLOOKUP(B246,Reference!$H$70:$AL$112,M246,FALSE)*C246),2)))))</f>
        <v/>
      </c>
      <c r="G246" t="str">
        <f t="shared" si="7"/>
        <v/>
      </c>
      <c r="N246" t="str">
        <f t="shared" si="8"/>
        <v/>
      </c>
      <c r="O246" t="str">
        <f>IF(G246="","",HLOOKUP(N246,Reference!$H$70:$AL$112,43,FALSE))</f>
        <v/>
      </c>
    </row>
    <row r="247" spans="5:15" x14ac:dyDescent="0.45">
      <c r="E247" t="str">
        <f>IF(B247="","",VLOOKUP(B247,Reference!$B$3:$F$42,2,FALSE))</f>
        <v/>
      </c>
      <c r="F247" s="89" t="str">
        <f>IF(B247="","",IF(E247="Each",D247/C247,IF(E247="Count",$H$5*D247/C247,IF(E247="Area",ROUNDUP(D247/(VLOOKUP(B247,Reference!$H$70:$AL$112,M247,FALSE)*(C247/$H$6)),2),ROUNDUP(D247/(VLOOKUP(B247,Reference!$H$70:$AL$112,M247,FALSE)*C247),2)))))</f>
        <v/>
      </c>
      <c r="G247" t="str">
        <f t="shared" si="7"/>
        <v/>
      </c>
      <c r="N247" t="str">
        <f t="shared" si="8"/>
        <v/>
      </c>
      <c r="O247" t="str">
        <f>IF(G247="","",HLOOKUP(N247,Reference!$H$70:$AL$112,43,FALSE))</f>
        <v/>
      </c>
    </row>
    <row r="248" spans="5:15" x14ac:dyDescent="0.45">
      <c r="E248" t="str">
        <f>IF(B248="","",VLOOKUP(B248,Reference!$B$3:$F$42,2,FALSE))</f>
        <v/>
      </c>
      <c r="F248" s="89" t="str">
        <f>IF(B248="","",IF(E248="Each",D248/C248,IF(E248="Count",$H$5*D248/C248,IF(E248="Area",ROUNDUP(D248/(VLOOKUP(B248,Reference!$H$70:$AL$112,M248,FALSE)*(C248/$H$6)),2),ROUNDUP(D248/(VLOOKUP(B248,Reference!$H$70:$AL$112,M248,FALSE)*C248),2)))))</f>
        <v/>
      </c>
      <c r="G248" t="str">
        <f t="shared" si="7"/>
        <v/>
      </c>
      <c r="N248" t="str">
        <f t="shared" si="8"/>
        <v/>
      </c>
      <c r="O248" t="str">
        <f>IF(G248="","",HLOOKUP(N248,Reference!$H$70:$AL$112,43,FALSE))</f>
        <v/>
      </c>
    </row>
    <row r="249" spans="5:15" x14ac:dyDescent="0.45">
      <c r="E249" t="str">
        <f>IF(B249="","",VLOOKUP(B249,Reference!$B$3:$F$42,2,FALSE))</f>
        <v/>
      </c>
      <c r="F249" s="89" t="str">
        <f>IF(B249="","",IF(E249="Each",D249/C249,IF(E249="Count",$H$5*D249/C249,IF(E249="Area",ROUNDUP(D249/(VLOOKUP(B249,Reference!$H$70:$AL$112,M249,FALSE)*(C249/$H$6)),2),ROUNDUP(D249/(VLOOKUP(B249,Reference!$H$70:$AL$112,M249,FALSE)*C249),2)))))</f>
        <v/>
      </c>
      <c r="G249" t="str">
        <f t="shared" si="7"/>
        <v/>
      </c>
      <c r="N249" t="str">
        <f t="shared" si="8"/>
        <v/>
      </c>
      <c r="O249" t="str">
        <f>IF(G249="","",HLOOKUP(N249,Reference!$H$70:$AL$112,43,FALSE))</f>
        <v/>
      </c>
    </row>
    <row r="250" spans="5:15" x14ac:dyDescent="0.45">
      <c r="E250" t="str">
        <f>IF(B250="","",VLOOKUP(B250,Reference!$B$3:$F$42,2,FALSE))</f>
        <v/>
      </c>
      <c r="F250" s="89" t="str">
        <f>IF(B250="","",IF(E250="Each",D250/C250,IF(E250="Count",$H$5*D250/C250,IF(E250="Area",ROUNDUP(D250/(VLOOKUP(B250,Reference!$H$70:$AL$112,M250,FALSE)*(C250/$H$6)),2),ROUNDUP(D250/(VLOOKUP(B250,Reference!$H$70:$AL$112,M250,FALSE)*C250),2)))))</f>
        <v/>
      </c>
      <c r="G250" t="str">
        <f t="shared" si="7"/>
        <v/>
      </c>
      <c r="N250" t="str">
        <f t="shared" si="8"/>
        <v/>
      </c>
      <c r="O250" t="str">
        <f>IF(G250="","",HLOOKUP(N250,Reference!$H$70:$AL$112,43,FALSE))</f>
        <v/>
      </c>
    </row>
    <row r="251" spans="5:15" x14ac:dyDescent="0.45">
      <c r="E251" t="str">
        <f>IF(B251="","",VLOOKUP(B251,Reference!$B$3:$F$42,2,FALSE))</f>
        <v/>
      </c>
      <c r="F251" s="89" t="str">
        <f>IF(B251="","",IF(E251="Each",D251/C251,IF(E251="Count",$H$5*D251/C251,IF(E251="Area",ROUNDUP(D251/(VLOOKUP(B251,Reference!$H$70:$AL$112,M251,FALSE)*(C251/$H$6)),2),ROUNDUP(D251/(VLOOKUP(B251,Reference!$H$70:$AL$112,M251,FALSE)*C251),2)))))</f>
        <v/>
      </c>
      <c r="G251" t="str">
        <f t="shared" si="7"/>
        <v/>
      </c>
      <c r="N251" t="str">
        <f t="shared" si="8"/>
        <v/>
      </c>
      <c r="O251" t="str">
        <f>IF(G251="","",HLOOKUP(N251,Reference!$H$70:$AL$112,43,FALSE))</f>
        <v/>
      </c>
    </row>
    <row r="252" spans="5:15" x14ac:dyDescent="0.45">
      <c r="E252" t="str">
        <f>IF(B252="","",VLOOKUP(B252,Reference!$B$3:$F$42,2,FALSE))</f>
        <v/>
      </c>
      <c r="F252" s="89" t="str">
        <f>IF(B252="","",IF(E252="Each",D252/C252,IF(E252="Count",$H$5*D252/C252,IF(E252="Area",ROUNDUP(D252/(VLOOKUP(B252,Reference!$H$70:$AL$112,M252,FALSE)*(C252/$H$6)),2),ROUNDUP(D252/(VLOOKUP(B252,Reference!$H$70:$AL$112,M252,FALSE)*C252),2)))))</f>
        <v/>
      </c>
      <c r="G252" t="str">
        <f t="shared" si="7"/>
        <v/>
      </c>
      <c r="N252" t="str">
        <f t="shared" si="8"/>
        <v/>
      </c>
      <c r="O252" t="str">
        <f>IF(G252="","",HLOOKUP(N252,Reference!$H$70:$AL$112,43,FALSE))</f>
        <v/>
      </c>
    </row>
    <row r="253" spans="5:15" x14ac:dyDescent="0.45">
      <c r="E253" t="str">
        <f>IF(B253="","",VLOOKUP(B253,Reference!$B$3:$F$42,2,FALSE))</f>
        <v/>
      </c>
      <c r="F253" s="89" t="str">
        <f>IF(B253="","",IF(E253="Each",D253/C253,IF(E253="Count",$H$5*D253/C253,IF(E253="Area",ROUNDUP(D253/(VLOOKUP(B253,Reference!$H$70:$AL$112,M253,FALSE)*(C253/$H$6)),2),ROUNDUP(D253/(VLOOKUP(B253,Reference!$H$70:$AL$112,M253,FALSE)*C253),2)))))</f>
        <v/>
      </c>
      <c r="G253" t="str">
        <f t="shared" si="7"/>
        <v/>
      </c>
      <c r="N253" t="str">
        <f t="shared" si="8"/>
        <v/>
      </c>
      <c r="O253" t="str">
        <f>IF(G253="","",HLOOKUP(N253,Reference!$H$70:$AL$112,43,FALSE))</f>
        <v/>
      </c>
    </row>
    <row r="254" spans="5:15" x14ac:dyDescent="0.45">
      <c r="E254" t="str">
        <f>IF(B254="","",VLOOKUP(B254,Reference!$B$3:$F$42,2,FALSE))</f>
        <v/>
      </c>
      <c r="F254" s="89" t="str">
        <f>IF(B254="","",IF(E254="Each",D254/C254,IF(E254="Count",$H$5*D254/C254,IF(E254="Area",ROUNDUP(D254/(VLOOKUP(B254,Reference!$H$70:$AL$112,M254,FALSE)*(C254/$H$6)),2),ROUNDUP(D254/(VLOOKUP(B254,Reference!$H$70:$AL$112,M254,FALSE)*C254),2)))))</f>
        <v/>
      </c>
      <c r="G254" t="str">
        <f t="shared" si="7"/>
        <v/>
      </c>
      <c r="N254" t="str">
        <f t="shared" si="8"/>
        <v/>
      </c>
      <c r="O254" t="str">
        <f>IF(G254="","",HLOOKUP(N254,Reference!$H$70:$AL$112,43,FALSE))</f>
        <v/>
      </c>
    </row>
    <row r="255" spans="5:15" x14ac:dyDescent="0.45">
      <c r="E255" t="str">
        <f>IF(B255="","",VLOOKUP(B255,Reference!$B$3:$F$42,2,FALSE))</f>
        <v/>
      </c>
      <c r="F255" s="89" t="str">
        <f>IF(B255="","",IF(E255="Each",D255/C255,IF(E255="Count",$H$5*D255/C255,IF(E255="Area",ROUNDUP(D255/(VLOOKUP(B255,Reference!$H$70:$AL$112,M255,FALSE)*(C255/$H$6)),2),ROUNDUP(D255/(VLOOKUP(B255,Reference!$H$70:$AL$112,M255,FALSE)*C255),2)))))</f>
        <v/>
      </c>
      <c r="G255" t="str">
        <f t="shared" si="7"/>
        <v/>
      </c>
      <c r="N255" t="str">
        <f t="shared" si="8"/>
        <v/>
      </c>
      <c r="O255" t="str">
        <f>IF(G255="","",HLOOKUP(N255,Reference!$H$70:$AL$112,43,FALSE))</f>
        <v/>
      </c>
    </row>
    <row r="256" spans="5:15" x14ac:dyDescent="0.45">
      <c r="E256" t="str">
        <f>IF(B256="","",VLOOKUP(B256,Reference!$B$3:$F$42,2,FALSE))</f>
        <v/>
      </c>
      <c r="F256" s="89" t="str">
        <f>IF(B256="","",IF(E256="Each",D256/C256,IF(E256="Count",$H$5*D256/C256,IF(E256="Area",ROUNDUP(D256/(VLOOKUP(B256,Reference!$H$70:$AL$112,M256,FALSE)*(C256/$H$6)),2),ROUNDUP(D256/(VLOOKUP(B256,Reference!$H$70:$AL$112,M256,FALSE)*C256),2)))))</f>
        <v/>
      </c>
      <c r="G256" t="str">
        <f t="shared" si="7"/>
        <v/>
      </c>
      <c r="N256" t="str">
        <f t="shared" si="8"/>
        <v/>
      </c>
      <c r="O256" t="str">
        <f>IF(G256="","",HLOOKUP(N256,Reference!$H$70:$AL$112,43,FALSE))</f>
        <v/>
      </c>
    </row>
    <row r="257" spans="5:15" x14ac:dyDescent="0.45">
      <c r="E257" t="str">
        <f>IF(B257="","",VLOOKUP(B257,Reference!$B$3:$F$42,2,FALSE))</f>
        <v/>
      </c>
      <c r="F257" s="89" t="str">
        <f>IF(B257="","",IF(E257="Each",D257/C257,IF(E257="Count",$H$5*D257/C257,IF(E257="Area",ROUNDUP(D257/(VLOOKUP(B257,Reference!$H$70:$AL$112,M257,FALSE)*(C257/$H$6)),2),ROUNDUP(D257/(VLOOKUP(B257,Reference!$H$70:$AL$112,M257,FALSE)*C257),2)))))</f>
        <v/>
      </c>
      <c r="G257" t="str">
        <f t="shared" si="7"/>
        <v/>
      </c>
      <c r="N257" t="str">
        <f t="shared" si="8"/>
        <v/>
      </c>
      <c r="O257" t="str">
        <f>IF(G257="","",HLOOKUP(N257,Reference!$H$70:$AL$112,43,FALSE))</f>
        <v/>
      </c>
    </row>
    <row r="258" spans="5:15" x14ac:dyDescent="0.45">
      <c r="E258" t="str">
        <f>IF(B258="","",VLOOKUP(B258,Reference!$B$3:$F$42,2,FALSE))</f>
        <v/>
      </c>
      <c r="F258" s="89" t="str">
        <f>IF(B258="","",IF(E258="Each",D258/C258,IF(E258="Count",$H$5*D258/C258,IF(E258="Area",ROUNDUP(D258/(VLOOKUP(B258,Reference!$H$70:$AL$112,M258,FALSE)*(C258/$H$6)),2),ROUNDUP(D258/(VLOOKUP(B258,Reference!$H$70:$AL$112,M258,FALSE)*C258),2)))))</f>
        <v/>
      </c>
      <c r="G258" t="str">
        <f t="shared" si="7"/>
        <v/>
      </c>
      <c r="N258" t="str">
        <f t="shared" si="8"/>
        <v/>
      </c>
      <c r="O258" t="str">
        <f>IF(G258="","",HLOOKUP(N258,Reference!$H$70:$AL$112,43,FALSE))</f>
        <v/>
      </c>
    </row>
    <row r="259" spans="5:15" x14ac:dyDescent="0.45">
      <c r="E259" t="str">
        <f>IF(B259="","",VLOOKUP(B259,Reference!$B$3:$F$42,2,FALSE))</f>
        <v/>
      </c>
      <c r="F259" s="89" t="str">
        <f>IF(B259="","",IF(E259="Each",D259/C259,IF(E259="Count",$H$5*D259/C259,IF(E259="Area",ROUNDUP(D259/(VLOOKUP(B259,Reference!$H$70:$AL$112,M259,FALSE)*(C259/$H$6)),2),ROUNDUP(D259/(VLOOKUP(B259,Reference!$H$70:$AL$112,M259,FALSE)*C259),2)))))</f>
        <v/>
      </c>
      <c r="G259" t="str">
        <f t="shared" si="7"/>
        <v/>
      </c>
      <c r="N259" t="str">
        <f t="shared" si="8"/>
        <v/>
      </c>
      <c r="O259" t="str">
        <f>IF(G259="","",HLOOKUP(N259,Reference!$H$70:$AL$112,43,FALSE))</f>
        <v/>
      </c>
    </row>
    <row r="260" spans="5:15" x14ac:dyDescent="0.45">
      <c r="E260" t="str">
        <f>IF(B260="","",VLOOKUP(B260,Reference!$B$3:$F$42,2,FALSE))</f>
        <v/>
      </c>
      <c r="F260" s="89" t="str">
        <f>IF(B260="","",IF(E260="Each",D260/C260,IF(E260="Count",$H$5*D260/C260,IF(E260="Area",ROUNDUP(D260/(VLOOKUP(B260,Reference!$H$70:$AL$112,M260,FALSE)*(C260/$H$6)),2),ROUNDUP(D260/(VLOOKUP(B260,Reference!$H$70:$AL$112,M260,FALSE)*C260),2)))))</f>
        <v/>
      </c>
      <c r="G260" t="str">
        <f t="shared" si="7"/>
        <v/>
      </c>
      <c r="N260" t="str">
        <f t="shared" si="8"/>
        <v/>
      </c>
      <c r="O260" t="str">
        <f>IF(G260="","",HLOOKUP(N260,Reference!$H$70:$AL$112,43,FALSE))</f>
        <v/>
      </c>
    </row>
    <row r="261" spans="5:15" x14ac:dyDescent="0.45">
      <c r="E261" t="str">
        <f>IF(B261="","",VLOOKUP(B261,Reference!$B$3:$F$42,2,FALSE))</f>
        <v/>
      </c>
      <c r="F261" s="89" t="str">
        <f>IF(B261="","",IF(E261="Each",D261/C261,IF(E261="Count",$H$5*D261/C261,IF(E261="Area",ROUNDUP(D261/(VLOOKUP(B261,Reference!$H$70:$AL$112,M261,FALSE)*(C261/$H$6)),2),ROUNDUP(D261/(VLOOKUP(B261,Reference!$H$70:$AL$112,M261,FALSE)*C261),2)))))</f>
        <v/>
      </c>
      <c r="G261" t="str">
        <f t="shared" si="7"/>
        <v/>
      </c>
      <c r="N261" t="str">
        <f t="shared" si="8"/>
        <v/>
      </c>
      <c r="O261" t="str">
        <f>IF(G261="","",HLOOKUP(N261,Reference!$H$70:$AL$112,43,FALSE))</f>
        <v/>
      </c>
    </row>
    <row r="262" spans="5:15" x14ac:dyDescent="0.45">
      <c r="E262" t="str">
        <f>IF(B262="","",VLOOKUP(B262,Reference!$B$3:$F$42,2,FALSE))</f>
        <v/>
      </c>
      <c r="F262" s="89" t="str">
        <f>IF(B262="","",IF(E262="Each",D262/C262,IF(E262="Count",$H$5*D262/C262,IF(E262="Area",ROUNDUP(D262/(VLOOKUP(B262,Reference!$H$70:$AL$112,M262,FALSE)*(C262/$H$6)),2),ROUNDUP(D262/(VLOOKUP(B262,Reference!$H$70:$AL$112,M262,FALSE)*C262),2)))))</f>
        <v/>
      </c>
      <c r="G262" t="str">
        <f t="shared" si="7"/>
        <v/>
      </c>
      <c r="N262" t="str">
        <f t="shared" si="8"/>
        <v/>
      </c>
      <c r="O262" t="str">
        <f>IF(G262="","",HLOOKUP(N262,Reference!$H$70:$AL$112,43,FALSE))</f>
        <v/>
      </c>
    </row>
    <row r="263" spans="5:15" x14ac:dyDescent="0.45">
      <c r="E263" t="str">
        <f>IF(B263="","",VLOOKUP(B263,Reference!$B$3:$F$42,2,FALSE))</f>
        <v/>
      </c>
      <c r="F263" s="89" t="str">
        <f>IF(B263="","",IF(E263="Each",D263/C263,IF(E263="Count",$H$5*D263/C263,IF(E263="Area",ROUNDUP(D263/(VLOOKUP(B263,Reference!$H$70:$AL$112,M263,FALSE)*(C263/$H$6)),2),ROUNDUP(D263/(VLOOKUP(B263,Reference!$H$70:$AL$112,M263,FALSE)*C263),2)))))</f>
        <v/>
      </c>
      <c r="G263" t="str">
        <f t="shared" si="7"/>
        <v/>
      </c>
      <c r="N263" t="str">
        <f t="shared" si="8"/>
        <v/>
      </c>
      <c r="O263" t="str">
        <f>IF(G263="","",HLOOKUP(N263,Reference!$H$70:$AL$112,43,FALSE))</f>
        <v/>
      </c>
    </row>
    <row r="264" spans="5:15" x14ac:dyDescent="0.45">
      <c r="E264" t="str">
        <f>IF(B264="","",VLOOKUP(B264,Reference!$B$3:$F$42,2,FALSE))</f>
        <v/>
      </c>
      <c r="F264" s="89" t="str">
        <f>IF(B264="","",IF(E264="Each",D264/C264,IF(E264="Count",$H$5*D264/C264,IF(E264="Area",ROUNDUP(D264/(VLOOKUP(B264,Reference!$H$70:$AL$112,M264,FALSE)*(C264/$H$6)),2),ROUNDUP(D264/(VLOOKUP(B264,Reference!$H$70:$AL$112,M264,FALSE)*C264),2)))))</f>
        <v/>
      </c>
      <c r="G264" t="str">
        <f t="shared" si="7"/>
        <v/>
      </c>
      <c r="N264" t="str">
        <f t="shared" si="8"/>
        <v/>
      </c>
      <c r="O264" t="str">
        <f>IF(G264="","",HLOOKUP(N264,Reference!$H$70:$AL$112,43,FALSE))</f>
        <v/>
      </c>
    </row>
    <row r="265" spans="5:15" x14ac:dyDescent="0.45">
      <c r="E265" t="str">
        <f>IF(B265="","",VLOOKUP(B265,Reference!$B$3:$F$42,2,FALSE))</f>
        <v/>
      </c>
      <c r="F265" s="89" t="str">
        <f>IF(B265="","",IF(E265="Each",D265/C265,IF(E265="Count",$H$5*D265/C265,IF(E265="Area",ROUNDUP(D265/(VLOOKUP(B265,Reference!$H$70:$AL$112,M265,FALSE)*(C265/$H$6)),2),ROUNDUP(D265/(VLOOKUP(B265,Reference!$H$70:$AL$112,M265,FALSE)*C265),2)))))</f>
        <v/>
      </c>
      <c r="G265" t="str">
        <f t="shared" si="7"/>
        <v/>
      </c>
      <c r="N265" t="str">
        <f t="shared" si="8"/>
        <v/>
      </c>
      <c r="O265" t="str">
        <f>IF(G265="","",HLOOKUP(N265,Reference!$H$70:$AL$112,43,FALSE))</f>
        <v/>
      </c>
    </row>
    <row r="266" spans="5:15" x14ac:dyDescent="0.45">
      <c r="E266" t="str">
        <f>IF(B266="","",VLOOKUP(B266,Reference!$B$3:$F$42,2,FALSE))</f>
        <v/>
      </c>
      <c r="F266" s="89" t="str">
        <f>IF(B266="","",IF(E266="Each",D266/C266,IF(E266="Count",$H$5*D266/C266,IF(E266="Area",ROUNDUP(D266/(VLOOKUP(B266,Reference!$H$70:$AL$112,M266,FALSE)*(C266/$H$6)),2),ROUNDUP(D266/(VLOOKUP(B266,Reference!$H$70:$AL$112,M266,FALSE)*C266),2)))))</f>
        <v/>
      </c>
      <c r="G266" t="str">
        <f t="shared" si="7"/>
        <v/>
      </c>
      <c r="N266" t="str">
        <f t="shared" si="8"/>
        <v/>
      </c>
      <c r="O266" t="str">
        <f>IF(G266="","",HLOOKUP(N266,Reference!$H$70:$AL$112,43,FALSE))</f>
        <v/>
      </c>
    </row>
    <row r="267" spans="5:15" x14ac:dyDescent="0.45">
      <c r="E267" t="str">
        <f>IF(B267="","",VLOOKUP(B267,Reference!$B$3:$F$42,2,FALSE))</f>
        <v/>
      </c>
      <c r="F267" s="89" t="str">
        <f>IF(B267="","",IF(E267="Each",D267/C267,IF(E267="Count",$H$5*D267/C267,IF(E267="Area",ROUNDUP(D267/(VLOOKUP(B267,Reference!$H$70:$AL$112,M267,FALSE)*(C267/$H$6)),2),ROUNDUP(D267/(VLOOKUP(B267,Reference!$H$70:$AL$112,M267,FALSE)*C267),2)))))</f>
        <v/>
      </c>
      <c r="G267" t="str">
        <f t="shared" ref="G267:G330" si="9">IF(B267="","",VLOOKUP(E267,$E$2:$L$8,8,FALSE))</f>
        <v/>
      </c>
      <c r="N267" t="str">
        <f t="shared" si="8"/>
        <v/>
      </c>
      <c r="O267" t="str">
        <f>IF(G267="","",HLOOKUP(N267,Reference!$H$70:$AL$112,43,FALSE))</f>
        <v/>
      </c>
    </row>
    <row r="268" spans="5:15" x14ac:dyDescent="0.45">
      <c r="E268" t="str">
        <f>IF(B268="","",VLOOKUP(B268,Reference!$B$3:$F$42,2,FALSE))</f>
        <v/>
      </c>
      <c r="F268" s="89" t="str">
        <f>IF(B268="","",IF(E268="Each",D268/C268,IF(E268="Count",$H$5*D268/C268,IF(E268="Area",ROUNDUP(D268/(VLOOKUP(B268,Reference!$H$70:$AL$112,M268,FALSE)*(C268/$H$6)),2),ROUNDUP(D268/(VLOOKUP(B268,Reference!$H$70:$AL$112,M268,FALSE)*C268),2)))))</f>
        <v/>
      </c>
      <c r="G268" t="str">
        <f t="shared" si="9"/>
        <v/>
      </c>
      <c r="N268" t="str">
        <f t="shared" si="8"/>
        <v/>
      </c>
      <c r="O268" t="str">
        <f>IF(G268="","",HLOOKUP(N268,Reference!$H$70:$AL$112,43,FALSE))</f>
        <v/>
      </c>
    </row>
    <row r="269" spans="5:15" x14ac:dyDescent="0.45">
      <c r="E269" t="str">
        <f>IF(B269="","",VLOOKUP(B269,Reference!$B$3:$F$42,2,FALSE))</f>
        <v/>
      </c>
      <c r="F269" s="89" t="str">
        <f>IF(B269="","",IF(E269="Each",D269/C269,IF(E269="Count",$H$5*D269/C269,IF(E269="Area",ROUNDUP(D269/(VLOOKUP(B269,Reference!$H$70:$AL$112,M269,FALSE)*(C269/$H$6)),2),ROUNDUP(D269/(VLOOKUP(B269,Reference!$H$70:$AL$112,M269,FALSE)*C269),2)))))</f>
        <v/>
      </c>
      <c r="G269" t="str">
        <f t="shared" si="9"/>
        <v/>
      </c>
      <c r="N269" t="str">
        <f t="shared" si="8"/>
        <v/>
      </c>
      <c r="O269" t="str">
        <f>IF(G269="","",HLOOKUP(N269,Reference!$H$70:$AL$112,43,FALSE))</f>
        <v/>
      </c>
    </row>
    <row r="270" spans="5:15" x14ac:dyDescent="0.45">
      <c r="E270" t="str">
        <f>IF(B270="","",VLOOKUP(B270,Reference!$B$3:$F$42,2,FALSE))</f>
        <v/>
      </c>
      <c r="F270" s="89" t="str">
        <f>IF(B270="","",IF(E270="Each",D270/C270,IF(E270="Count",$H$5*D270/C270,IF(E270="Area",ROUNDUP(D270/(VLOOKUP(B270,Reference!$H$70:$AL$112,M270,FALSE)*(C270/$H$6)),2),ROUNDUP(D270/(VLOOKUP(B270,Reference!$H$70:$AL$112,M270,FALSE)*C270),2)))))</f>
        <v/>
      </c>
      <c r="G270" t="str">
        <f t="shared" si="9"/>
        <v/>
      </c>
      <c r="N270" t="str">
        <f t="shared" si="8"/>
        <v/>
      </c>
      <c r="O270" t="str">
        <f>IF(G270="","",HLOOKUP(N270,Reference!$H$70:$AL$112,43,FALSE))</f>
        <v/>
      </c>
    </row>
    <row r="271" spans="5:15" x14ac:dyDescent="0.45">
      <c r="E271" t="str">
        <f>IF(B271="","",VLOOKUP(B271,Reference!$B$3:$F$42,2,FALSE))</f>
        <v/>
      </c>
      <c r="F271" s="89" t="str">
        <f>IF(B271="","",IF(E271="Each",D271/C271,IF(E271="Count",$H$5*D271/C271,IF(E271="Area",ROUNDUP(D271/(VLOOKUP(B271,Reference!$H$70:$AL$112,M271,FALSE)*(C271/$H$6)),2),ROUNDUP(D271/(VLOOKUP(B271,Reference!$H$70:$AL$112,M271,FALSE)*C271),2)))))</f>
        <v/>
      </c>
      <c r="G271" t="str">
        <f t="shared" si="9"/>
        <v/>
      </c>
      <c r="N271" t="str">
        <f t="shared" si="8"/>
        <v/>
      </c>
      <c r="O271" t="str">
        <f>IF(G271="","",HLOOKUP(N271,Reference!$H$70:$AL$112,43,FALSE))</f>
        <v/>
      </c>
    </row>
    <row r="272" spans="5:15" x14ac:dyDescent="0.45">
      <c r="E272" t="str">
        <f>IF(B272="","",VLOOKUP(B272,Reference!$B$3:$F$42,2,FALSE))</f>
        <v/>
      </c>
      <c r="F272" s="89" t="str">
        <f>IF(B272="","",IF(E272="Each",D272/C272,IF(E272="Count",$H$5*D272/C272,IF(E272="Area",ROUNDUP(D272/(VLOOKUP(B272,Reference!$H$70:$AL$112,M272,FALSE)*(C272/$H$6)),2),ROUNDUP(D272/(VLOOKUP(B272,Reference!$H$70:$AL$112,M272,FALSE)*C272),2)))))</f>
        <v/>
      </c>
      <c r="G272" t="str">
        <f t="shared" si="9"/>
        <v/>
      </c>
      <c r="N272" t="str">
        <f t="shared" si="8"/>
        <v/>
      </c>
      <c r="O272" t="str">
        <f>IF(G272="","",HLOOKUP(N272,Reference!$H$70:$AL$112,43,FALSE))</f>
        <v/>
      </c>
    </row>
    <row r="273" spans="5:15" x14ac:dyDescent="0.45">
      <c r="E273" t="str">
        <f>IF(B273="","",VLOOKUP(B273,Reference!$B$3:$F$42,2,FALSE))</f>
        <v/>
      </c>
      <c r="F273" s="89" t="str">
        <f>IF(B273="","",IF(E273="Each",D273/C273,IF(E273="Count",$H$5*D273/C273,IF(E273="Area",ROUNDUP(D273/(VLOOKUP(B273,Reference!$H$70:$AL$112,M273,FALSE)*(C273/$H$6)),2),ROUNDUP(D273/(VLOOKUP(B273,Reference!$H$70:$AL$112,M273,FALSE)*C273),2)))))</f>
        <v/>
      </c>
      <c r="G273" t="str">
        <f t="shared" si="9"/>
        <v/>
      </c>
      <c r="N273" t="str">
        <f t="shared" si="8"/>
        <v/>
      </c>
      <c r="O273" t="str">
        <f>IF(G273="","",HLOOKUP(N273,Reference!$H$70:$AL$112,43,FALSE))</f>
        <v/>
      </c>
    </row>
    <row r="274" spans="5:15" x14ac:dyDescent="0.45">
      <c r="E274" t="str">
        <f>IF(B274="","",VLOOKUP(B274,Reference!$B$3:$F$42,2,FALSE))</f>
        <v/>
      </c>
      <c r="F274" s="89" t="str">
        <f>IF(B274="","",IF(E274="Each",D274/C274,IF(E274="Count",$H$5*D274/C274,IF(E274="Area",ROUNDUP(D274/(VLOOKUP(B274,Reference!$H$70:$AL$112,M274,FALSE)*(C274/$H$6)),2),ROUNDUP(D274/(VLOOKUP(B274,Reference!$H$70:$AL$112,M274,FALSE)*C274),2)))))</f>
        <v/>
      </c>
      <c r="G274" t="str">
        <f t="shared" si="9"/>
        <v/>
      </c>
      <c r="N274" t="str">
        <f t="shared" si="8"/>
        <v/>
      </c>
      <c r="O274" t="str">
        <f>IF(G274="","",HLOOKUP(N274,Reference!$H$70:$AL$112,43,FALSE))</f>
        <v/>
      </c>
    </row>
    <row r="275" spans="5:15" x14ac:dyDescent="0.45">
      <c r="E275" t="str">
        <f>IF(B275="","",VLOOKUP(B275,Reference!$B$3:$F$42,2,FALSE))</f>
        <v/>
      </c>
      <c r="F275" s="89" t="str">
        <f>IF(B275="","",IF(E275="Each",D275/C275,IF(E275="Count",$H$5*D275/C275,IF(E275="Area",ROUNDUP(D275/(VLOOKUP(B275,Reference!$H$70:$AL$112,M275,FALSE)*(C275/$H$6)),2),ROUNDUP(D275/(VLOOKUP(B275,Reference!$H$70:$AL$112,M275,FALSE)*C275),2)))))</f>
        <v/>
      </c>
      <c r="G275" t="str">
        <f t="shared" si="9"/>
        <v/>
      </c>
      <c r="N275" t="str">
        <f t="shared" si="8"/>
        <v/>
      </c>
      <c r="O275" t="str">
        <f>IF(G275="","",HLOOKUP(N275,Reference!$H$70:$AL$112,43,FALSE))</f>
        <v/>
      </c>
    </row>
    <row r="276" spans="5:15" x14ac:dyDescent="0.45">
      <c r="E276" t="str">
        <f>IF(B276="","",VLOOKUP(B276,Reference!$B$3:$F$42,2,FALSE))</f>
        <v/>
      </c>
      <c r="F276" s="89" t="str">
        <f>IF(B276="","",IF(E276="Each",D276/C276,IF(E276="Count",$H$5*D276/C276,IF(E276="Area",ROUNDUP(D276/(VLOOKUP(B276,Reference!$H$70:$AL$112,M276,FALSE)*(C276/$H$6)),2),ROUNDUP(D276/(VLOOKUP(B276,Reference!$H$70:$AL$112,M276,FALSE)*C276),2)))))</f>
        <v/>
      </c>
      <c r="G276" t="str">
        <f t="shared" si="9"/>
        <v/>
      </c>
      <c r="N276" t="str">
        <f t="shared" si="8"/>
        <v/>
      </c>
      <c r="O276" t="str">
        <f>IF(G276="","",HLOOKUP(N276,Reference!$H$70:$AL$112,43,FALSE))</f>
        <v/>
      </c>
    </row>
    <row r="277" spans="5:15" x14ac:dyDescent="0.45">
      <c r="E277" t="str">
        <f>IF(B277="","",VLOOKUP(B277,Reference!$B$3:$F$42,2,FALSE))</f>
        <v/>
      </c>
      <c r="F277" s="89" t="str">
        <f>IF(B277="","",IF(E277="Each",D277/C277,IF(E277="Count",$H$5*D277/C277,IF(E277="Area",ROUNDUP(D277/(VLOOKUP(B277,Reference!$H$70:$AL$112,M277,FALSE)*(C277/$H$6)),2),ROUNDUP(D277/(VLOOKUP(B277,Reference!$H$70:$AL$112,M277,FALSE)*C277),2)))))</f>
        <v/>
      </c>
      <c r="G277" t="str">
        <f t="shared" si="9"/>
        <v/>
      </c>
      <c r="N277" t="str">
        <f t="shared" si="8"/>
        <v/>
      </c>
      <c r="O277" t="str">
        <f>IF(G277="","",HLOOKUP(N277,Reference!$H$70:$AL$112,43,FALSE))</f>
        <v/>
      </c>
    </row>
    <row r="278" spans="5:15" x14ac:dyDescent="0.45">
      <c r="E278" t="str">
        <f>IF(B278="","",VLOOKUP(B278,Reference!$B$3:$F$42,2,FALSE))</f>
        <v/>
      </c>
      <c r="F278" s="89" t="str">
        <f>IF(B278="","",IF(E278="Each",D278/C278,IF(E278="Count",$H$5*D278/C278,IF(E278="Area",ROUNDUP(D278/(VLOOKUP(B278,Reference!$H$70:$AL$112,M278,FALSE)*(C278/$H$6)),2),ROUNDUP(D278/(VLOOKUP(B278,Reference!$H$70:$AL$112,M278,FALSE)*C278),2)))))</f>
        <v/>
      </c>
      <c r="G278" t="str">
        <f t="shared" si="9"/>
        <v/>
      </c>
      <c r="N278" t="str">
        <f t="shared" si="8"/>
        <v/>
      </c>
      <c r="O278" t="str">
        <f>IF(G278="","",HLOOKUP(N278,Reference!$H$70:$AL$112,43,FALSE))</f>
        <v/>
      </c>
    </row>
    <row r="279" spans="5:15" x14ac:dyDescent="0.45">
      <c r="E279" t="str">
        <f>IF(B279="","",VLOOKUP(B279,Reference!$B$3:$F$42,2,FALSE))</f>
        <v/>
      </c>
      <c r="F279" s="89" t="str">
        <f>IF(B279="","",IF(E279="Each",D279/C279,IF(E279="Count",$H$5*D279/C279,IF(E279="Area",ROUNDUP(D279/(VLOOKUP(B279,Reference!$H$70:$AL$112,M279,FALSE)*(C279/$H$6)),2),ROUNDUP(D279/(VLOOKUP(B279,Reference!$H$70:$AL$112,M279,FALSE)*C279),2)))))</f>
        <v/>
      </c>
      <c r="G279" t="str">
        <f t="shared" si="9"/>
        <v/>
      </c>
      <c r="N279" t="str">
        <f t="shared" ref="N279:N342" si="10">IF(B279="","",VLOOKUP(E279,$E$2:$F$8,2,FALSE))</f>
        <v/>
      </c>
      <c r="O279" t="str">
        <f>IF(G279="","",HLOOKUP(N279,Reference!$H$70:$AL$112,43,FALSE))</f>
        <v/>
      </c>
    </row>
    <row r="280" spans="5:15" x14ac:dyDescent="0.45">
      <c r="E280" t="str">
        <f>IF(B280="","",VLOOKUP(B280,Reference!$B$3:$F$42,2,FALSE))</f>
        <v/>
      </c>
      <c r="F280" s="89" t="str">
        <f>IF(B280="","",IF(E280="Each",D280/C280,IF(E280="Count",$H$5*D280/C280,IF(E280="Area",ROUNDUP(D280/(VLOOKUP(B280,Reference!$H$70:$AL$112,M280,FALSE)*(C280/$H$6)),2),ROUNDUP(D280/(VLOOKUP(B280,Reference!$H$70:$AL$112,M280,FALSE)*C280),2)))))</f>
        <v/>
      </c>
      <c r="G280" t="str">
        <f t="shared" si="9"/>
        <v/>
      </c>
      <c r="N280" t="str">
        <f t="shared" si="10"/>
        <v/>
      </c>
      <c r="O280" t="str">
        <f>IF(G280="","",HLOOKUP(N280,Reference!$H$70:$AL$112,43,FALSE))</f>
        <v/>
      </c>
    </row>
    <row r="281" spans="5:15" x14ac:dyDescent="0.45">
      <c r="E281" t="str">
        <f>IF(B281="","",VLOOKUP(B281,Reference!$B$3:$F$42,2,FALSE))</f>
        <v/>
      </c>
      <c r="F281" s="89" t="str">
        <f>IF(B281="","",IF(E281="Each",D281/C281,IF(E281="Count",$H$5*D281/C281,IF(E281="Area",ROUNDUP(D281/(VLOOKUP(B281,Reference!$H$70:$AL$112,M281,FALSE)*(C281/$H$6)),2),ROUNDUP(D281/(VLOOKUP(B281,Reference!$H$70:$AL$112,M281,FALSE)*C281),2)))))</f>
        <v/>
      </c>
      <c r="G281" t="str">
        <f t="shared" si="9"/>
        <v/>
      </c>
      <c r="N281" t="str">
        <f t="shared" si="10"/>
        <v/>
      </c>
      <c r="O281" t="str">
        <f>IF(G281="","",HLOOKUP(N281,Reference!$H$70:$AL$112,43,FALSE))</f>
        <v/>
      </c>
    </row>
    <row r="282" spans="5:15" x14ac:dyDescent="0.45">
      <c r="E282" t="str">
        <f>IF(B282="","",VLOOKUP(B282,Reference!$B$3:$F$42,2,FALSE))</f>
        <v/>
      </c>
      <c r="F282" s="89" t="str">
        <f>IF(B282="","",IF(E282="Each",D282/C282,IF(E282="Count",$H$5*D282/C282,IF(E282="Area",ROUNDUP(D282/(VLOOKUP(B282,Reference!$H$70:$AL$112,M282,FALSE)*(C282/$H$6)),2),ROUNDUP(D282/(VLOOKUP(B282,Reference!$H$70:$AL$112,M282,FALSE)*C282),2)))))</f>
        <v/>
      </c>
      <c r="G282" t="str">
        <f t="shared" si="9"/>
        <v/>
      </c>
      <c r="N282" t="str">
        <f t="shared" si="10"/>
        <v/>
      </c>
      <c r="O282" t="str">
        <f>IF(G282="","",HLOOKUP(N282,Reference!$H$70:$AL$112,43,FALSE))</f>
        <v/>
      </c>
    </row>
    <row r="283" spans="5:15" x14ac:dyDescent="0.45">
      <c r="E283" t="str">
        <f>IF(B283="","",VLOOKUP(B283,Reference!$B$3:$F$42,2,FALSE))</f>
        <v/>
      </c>
      <c r="F283" s="89" t="str">
        <f>IF(B283="","",IF(E283="Each",D283/C283,IF(E283="Count",$H$5*D283/C283,IF(E283="Area",ROUNDUP(D283/(VLOOKUP(B283,Reference!$H$70:$AL$112,M283,FALSE)*(C283/$H$6)),2),ROUNDUP(D283/(VLOOKUP(B283,Reference!$H$70:$AL$112,M283,FALSE)*C283),2)))))</f>
        <v/>
      </c>
      <c r="G283" t="str">
        <f t="shared" si="9"/>
        <v/>
      </c>
      <c r="N283" t="str">
        <f t="shared" si="10"/>
        <v/>
      </c>
      <c r="O283" t="str">
        <f>IF(G283="","",HLOOKUP(N283,Reference!$H$70:$AL$112,43,FALSE))</f>
        <v/>
      </c>
    </row>
    <row r="284" spans="5:15" x14ac:dyDescent="0.45">
      <c r="E284" t="str">
        <f>IF(B284="","",VLOOKUP(B284,Reference!$B$3:$F$42,2,FALSE))</f>
        <v/>
      </c>
      <c r="F284" s="89" t="str">
        <f>IF(B284="","",IF(E284="Each",D284/C284,IF(E284="Count",$H$5*D284/C284,IF(E284="Area",ROUNDUP(D284/(VLOOKUP(B284,Reference!$H$70:$AL$112,M284,FALSE)*(C284/$H$6)),2),ROUNDUP(D284/(VLOOKUP(B284,Reference!$H$70:$AL$112,M284,FALSE)*C284),2)))))</f>
        <v/>
      </c>
      <c r="G284" t="str">
        <f t="shared" si="9"/>
        <v/>
      </c>
      <c r="N284" t="str">
        <f t="shared" si="10"/>
        <v/>
      </c>
      <c r="O284" t="str">
        <f>IF(G284="","",HLOOKUP(N284,Reference!$H$70:$AL$112,43,FALSE))</f>
        <v/>
      </c>
    </row>
    <row r="285" spans="5:15" x14ac:dyDescent="0.45">
      <c r="E285" t="str">
        <f>IF(B285="","",VLOOKUP(B285,Reference!$B$3:$F$42,2,FALSE))</f>
        <v/>
      </c>
      <c r="F285" s="89" t="str">
        <f>IF(B285="","",IF(E285="Each",D285/C285,IF(E285="Count",$H$5*D285/C285,IF(E285="Area",ROUNDUP(D285/(VLOOKUP(B285,Reference!$H$70:$AL$112,M285,FALSE)*(C285/$H$6)),2),ROUNDUP(D285/(VLOOKUP(B285,Reference!$H$70:$AL$112,M285,FALSE)*C285),2)))))</f>
        <v/>
      </c>
      <c r="G285" t="str">
        <f t="shared" si="9"/>
        <v/>
      </c>
      <c r="N285" t="str">
        <f t="shared" si="10"/>
        <v/>
      </c>
      <c r="O285" t="str">
        <f>IF(G285="","",HLOOKUP(N285,Reference!$H$70:$AL$112,43,FALSE))</f>
        <v/>
      </c>
    </row>
    <row r="286" spans="5:15" x14ac:dyDescent="0.45">
      <c r="E286" t="str">
        <f>IF(B286="","",VLOOKUP(B286,Reference!$B$3:$F$42,2,FALSE))</f>
        <v/>
      </c>
      <c r="F286" s="89" t="str">
        <f>IF(B286="","",IF(E286="Each",D286/C286,IF(E286="Count",$H$5*D286/C286,IF(E286="Area",ROUNDUP(D286/(VLOOKUP(B286,Reference!$H$70:$AL$112,M286,FALSE)*(C286/$H$6)),2),ROUNDUP(D286/(VLOOKUP(B286,Reference!$H$70:$AL$112,M286,FALSE)*C286),2)))))</f>
        <v/>
      </c>
      <c r="G286" t="str">
        <f t="shared" si="9"/>
        <v/>
      </c>
      <c r="N286" t="str">
        <f t="shared" si="10"/>
        <v/>
      </c>
      <c r="O286" t="str">
        <f>IF(G286="","",HLOOKUP(N286,Reference!$H$70:$AL$112,43,FALSE))</f>
        <v/>
      </c>
    </row>
    <row r="287" spans="5:15" x14ac:dyDescent="0.45">
      <c r="E287" t="str">
        <f>IF(B287="","",VLOOKUP(B287,Reference!$B$3:$F$42,2,FALSE))</f>
        <v/>
      </c>
      <c r="F287" s="89" t="str">
        <f>IF(B287="","",IF(E287="Each",D287/C287,IF(E287="Count",$H$5*D287/C287,IF(E287="Area",ROUNDUP(D287/(VLOOKUP(B287,Reference!$H$70:$AL$112,M287,FALSE)*(C287/$H$6)),2),ROUNDUP(D287/(VLOOKUP(B287,Reference!$H$70:$AL$112,M287,FALSE)*C287),2)))))</f>
        <v/>
      </c>
      <c r="G287" t="str">
        <f t="shared" si="9"/>
        <v/>
      </c>
      <c r="N287" t="str">
        <f t="shared" si="10"/>
        <v/>
      </c>
      <c r="O287" t="str">
        <f>IF(G287="","",HLOOKUP(N287,Reference!$H$70:$AL$112,43,FALSE))</f>
        <v/>
      </c>
    </row>
    <row r="288" spans="5:15" x14ac:dyDescent="0.45">
      <c r="E288" t="str">
        <f>IF(B288="","",VLOOKUP(B288,Reference!$B$3:$F$42,2,FALSE))</f>
        <v/>
      </c>
      <c r="F288" s="89" t="str">
        <f>IF(B288="","",IF(E288="Each",D288/C288,IF(E288="Count",$H$5*D288/C288,IF(E288="Area",ROUNDUP(D288/(VLOOKUP(B288,Reference!$H$70:$AL$112,M288,FALSE)*(C288/$H$6)),2),ROUNDUP(D288/(VLOOKUP(B288,Reference!$H$70:$AL$112,M288,FALSE)*C288),2)))))</f>
        <v/>
      </c>
      <c r="G288" t="str">
        <f t="shared" si="9"/>
        <v/>
      </c>
      <c r="N288" t="str">
        <f t="shared" si="10"/>
        <v/>
      </c>
      <c r="O288" t="str">
        <f>IF(G288="","",HLOOKUP(N288,Reference!$H$70:$AL$112,43,FALSE))</f>
        <v/>
      </c>
    </row>
    <row r="289" spans="5:15" x14ac:dyDescent="0.45">
      <c r="E289" t="str">
        <f>IF(B289="","",VLOOKUP(B289,Reference!$B$3:$F$42,2,FALSE))</f>
        <v/>
      </c>
      <c r="F289" s="89" t="str">
        <f>IF(B289="","",IF(E289="Each",D289/C289,IF(E289="Count",$H$5*D289/C289,IF(E289="Area",ROUNDUP(D289/(VLOOKUP(B289,Reference!$H$70:$AL$112,M289,FALSE)*(C289/$H$6)),2),ROUNDUP(D289/(VLOOKUP(B289,Reference!$H$70:$AL$112,M289,FALSE)*C289),2)))))</f>
        <v/>
      </c>
      <c r="G289" t="str">
        <f t="shared" si="9"/>
        <v/>
      </c>
      <c r="N289" t="str">
        <f t="shared" si="10"/>
        <v/>
      </c>
      <c r="O289" t="str">
        <f>IF(G289="","",HLOOKUP(N289,Reference!$H$70:$AL$112,43,FALSE))</f>
        <v/>
      </c>
    </row>
    <row r="290" spans="5:15" x14ac:dyDescent="0.45">
      <c r="E290" t="str">
        <f>IF(B290="","",VLOOKUP(B290,Reference!$B$3:$F$42,2,FALSE))</f>
        <v/>
      </c>
      <c r="F290" s="89" t="str">
        <f>IF(B290="","",IF(E290="Each",D290/C290,IF(E290="Count",$H$5*D290/C290,IF(E290="Area",ROUNDUP(D290/(VLOOKUP(B290,Reference!$H$70:$AL$112,M290,FALSE)*(C290/$H$6)),2),ROUNDUP(D290/(VLOOKUP(B290,Reference!$H$70:$AL$112,M290,FALSE)*C290),2)))))</f>
        <v/>
      </c>
      <c r="G290" t="str">
        <f t="shared" si="9"/>
        <v/>
      </c>
      <c r="N290" t="str">
        <f t="shared" si="10"/>
        <v/>
      </c>
      <c r="O290" t="str">
        <f>IF(G290="","",HLOOKUP(N290,Reference!$H$70:$AL$112,43,FALSE))</f>
        <v/>
      </c>
    </row>
    <row r="291" spans="5:15" x14ac:dyDescent="0.45">
      <c r="E291" t="str">
        <f>IF(B291="","",VLOOKUP(B291,Reference!$B$3:$F$42,2,FALSE))</f>
        <v/>
      </c>
      <c r="F291" s="89" t="str">
        <f>IF(B291="","",IF(E291="Each",D291/C291,IF(E291="Count",$H$5*D291/C291,IF(E291="Area",ROUNDUP(D291/(VLOOKUP(B291,Reference!$H$70:$AL$112,M291,FALSE)*(C291/$H$6)),2),ROUNDUP(D291/(VLOOKUP(B291,Reference!$H$70:$AL$112,M291,FALSE)*C291),2)))))</f>
        <v/>
      </c>
      <c r="G291" t="str">
        <f t="shared" si="9"/>
        <v/>
      </c>
      <c r="N291" t="str">
        <f t="shared" si="10"/>
        <v/>
      </c>
      <c r="O291" t="str">
        <f>IF(G291="","",HLOOKUP(N291,Reference!$H$70:$AL$112,43,FALSE))</f>
        <v/>
      </c>
    </row>
    <row r="292" spans="5:15" x14ac:dyDescent="0.45">
      <c r="E292" t="str">
        <f>IF(B292="","",VLOOKUP(B292,Reference!$B$3:$F$42,2,FALSE))</f>
        <v/>
      </c>
      <c r="F292" s="89" t="str">
        <f>IF(B292="","",IF(E292="Each",D292/C292,IF(E292="Count",$H$5*D292/C292,IF(E292="Area",ROUNDUP(D292/(VLOOKUP(B292,Reference!$H$70:$AL$112,M292,FALSE)*(C292/$H$6)),2),ROUNDUP(D292/(VLOOKUP(B292,Reference!$H$70:$AL$112,M292,FALSE)*C292),2)))))</f>
        <v/>
      </c>
      <c r="G292" t="str">
        <f t="shared" si="9"/>
        <v/>
      </c>
      <c r="N292" t="str">
        <f t="shared" si="10"/>
        <v/>
      </c>
      <c r="O292" t="str">
        <f>IF(G292="","",HLOOKUP(N292,Reference!$H$70:$AL$112,43,FALSE))</f>
        <v/>
      </c>
    </row>
    <row r="293" spans="5:15" x14ac:dyDescent="0.45">
      <c r="E293" t="str">
        <f>IF(B293="","",VLOOKUP(B293,Reference!$B$3:$F$42,2,FALSE))</f>
        <v/>
      </c>
      <c r="F293" s="89" t="str">
        <f>IF(B293="","",IF(E293="Each",D293/C293,IF(E293="Count",$H$5*D293/C293,IF(E293="Area",ROUNDUP(D293/(VLOOKUP(B293,Reference!$H$70:$AL$112,M293,FALSE)*(C293/$H$6)),2),ROUNDUP(D293/(VLOOKUP(B293,Reference!$H$70:$AL$112,M293,FALSE)*C293),2)))))</f>
        <v/>
      </c>
      <c r="G293" t="str">
        <f t="shared" si="9"/>
        <v/>
      </c>
      <c r="N293" t="str">
        <f t="shared" si="10"/>
        <v/>
      </c>
      <c r="O293" t="str">
        <f>IF(G293="","",HLOOKUP(N293,Reference!$H$70:$AL$112,43,FALSE))</f>
        <v/>
      </c>
    </row>
    <row r="294" spans="5:15" x14ac:dyDescent="0.45">
      <c r="E294" t="str">
        <f>IF(B294="","",VLOOKUP(B294,Reference!$B$3:$F$42,2,FALSE))</f>
        <v/>
      </c>
      <c r="F294" s="89" t="str">
        <f>IF(B294="","",IF(E294="Each",D294/C294,IF(E294="Count",$H$5*D294/C294,IF(E294="Area",ROUNDUP(D294/(VLOOKUP(B294,Reference!$H$70:$AL$112,M294,FALSE)*(C294/$H$6)),2),ROUNDUP(D294/(VLOOKUP(B294,Reference!$H$70:$AL$112,M294,FALSE)*C294),2)))))</f>
        <v/>
      </c>
      <c r="G294" t="str">
        <f t="shared" si="9"/>
        <v/>
      </c>
      <c r="N294" t="str">
        <f t="shared" si="10"/>
        <v/>
      </c>
      <c r="O294" t="str">
        <f>IF(G294="","",HLOOKUP(N294,Reference!$H$70:$AL$112,43,FALSE))</f>
        <v/>
      </c>
    </row>
    <row r="295" spans="5:15" x14ac:dyDescent="0.45">
      <c r="E295" t="str">
        <f>IF(B295="","",VLOOKUP(B295,Reference!$B$3:$F$42,2,FALSE))</f>
        <v/>
      </c>
      <c r="F295" s="89" t="str">
        <f>IF(B295="","",IF(E295="Each",D295/C295,IF(E295="Count",$H$5*D295/C295,IF(E295="Area",ROUNDUP(D295/(VLOOKUP(B295,Reference!$H$70:$AL$112,M295,FALSE)*(C295/$H$6)),2),ROUNDUP(D295/(VLOOKUP(B295,Reference!$H$70:$AL$112,M295,FALSE)*C295),2)))))</f>
        <v/>
      </c>
      <c r="G295" t="str">
        <f t="shared" si="9"/>
        <v/>
      </c>
      <c r="N295" t="str">
        <f t="shared" si="10"/>
        <v/>
      </c>
      <c r="O295" t="str">
        <f>IF(G295="","",HLOOKUP(N295,Reference!$H$70:$AL$112,43,FALSE))</f>
        <v/>
      </c>
    </row>
    <row r="296" spans="5:15" x14ac:dyDescent="0.45">
      <c r="E296" t="str">
        <f>IF(B296="","",VLOOKUP(B296,Reference!$B$3:$F$42,2,FALSE))</f>
        <v/>
      </c>
      <c r="F296" s="89" t="str">
        <f>IF(B296="","",IF(E296="Each",D296/C296,IF(E296="Count",$H$5*D296/C296,IF(E296="Area",ROUNDUP(D296/(VLOOKUP(B296,Reference!$H$70:$AL$112,M296,FALSE)*(C296/$H$6)),2),ROUNDUP(D296/(VLOOKUP(B296,Reference!$H$70:$AL$112,M296,FALSE)*C296),2)))))</f>
        <v/>
      </c>
      <c r="G296" t="str">
        <f t="shared" si="9"/>
        <v/>
      </c>
      <c r="N296" t="str">
        <f t="shared" si="10"/>
        <v/>
      </c>
      <c r="O296" t="str">
        <f>IF(G296="","",HLOOKUP(N296,Reference!$H$70:$AL$112,43,FALSE))</f>
        <v/>
      </c>
    </row>
    <row r="297" spans="5:15" x14ac:dyDescent="0.45">
      <c r="E297" t="str">
        <f>IF(B297="","",VLOOKUP(B297,Reference!$B$3:$F$42,2,FALSE))</f>
        <v/>
      </c>
      <c r="F297" s="89" t="str">
        <f>IF(B297="","",IF(E297="Each",D297/C297,IF(E297="Count",$H$5*D297/C297,IF(E297="Area",ROUNDUP(D297/(VLOOKUP(B297,Reference!$H$70:$AL$112,M297,FALSE)*(C297/$H$6)),2),ROUNDUP(D297/(VLOOKUP(B297,Reference!$H$70:$AL$112,M297,FALSE)*C297),2)))))</f>
        <v/>
      </c>
      <c r="G297" t="str">
        <f t="shared" si="9"/>
        <v/>
      </c>
      <c r="N297" t="str">
        <f t="shared" si="10"/>
        <v/>
      </c>
      <c r="O297" t="str">
        <f>IF(G297="","",HLOOKUP(N297,Reference!$H$70:$AL$112,43,FALSE))</f>
        <v/>
      </c>
    </row>
    <row r="298" spans="5:15" x14ac:dyDescent="0.45">
      <c r="E298" t="str">
        <f>IF(B298="","",VLOOKUP(B298,Reference!$B$3:$F$42,2,FALSE))</f>
        <v/>
      </c>
      <c r="F298" s="89" t="str">
        <f>IF(B298="","",IF(E298="Each",D298/C298,IF(E298="Count",$H$5*D298/C298,IF(E298="Area",ROUNDUP(D298/(VLOOKUP(B298,Reference!$H$70:$AL$112,M298,FALSE)*(C298/$H$6)),2),ROUNDUP(D298/(VLOOKUP(B298,Reference!$H$70:$AL$112,M298,FALSE)*C298),2)))))</f>
        <v/>
      </c>
      <c r="G298" t="str">
        <f t="shared" si="9"/>
        <v/>
      </c>
      <c r="N298" t="str">
        <f t="shared" si="10"/>
        <v/>
      </c>
      <c r="O298" t="str">
        <f>IF(G298="","",HLOOKUP(N298,Reference!$H$70:$AL$112,43,FALSE))</f>
        <v/>
      </c>
    </row>
    <row r="299" spans="5:15" x14ac:dyDescent="0.45">
      <c r="E299" t="str">
        <f>IF(B299="","",VLOOKUP(B299,Reference!$B$3:$F$42,2,FALSE))</f>
        <v/>
      </c>
      <c r="F299" s="89" t="str">
        <f>IF(B299="","",IF(E299="Each",D299/C299,IF(E299="Count",$H$5*D299/C299,IF(E299="Area",ROUNDUP(D299/(VLOOKUP(B299,Reference!$H$70:$AL$112,M299,FALSE)*(C299/$H$6)),2),ROUNDUP(D299/(VLOOKUP(B299,Reference!$H$70:$AL$112,M299,FALSE)*C299),2)))))</f>
        <v/>
      </c>
      <c r="G299" t="str">
        <f t="shared" si="9"/>
        <v/>
      </c>
      <c r="N299" t="str">
        <f t="shared" si="10"/>
        <v/>
      </c>
      <c r="O299" t="str">
        <f>IF(G299="","",HLOOKUP(N299,Reference!$H$70:$AL$112,43,FALSE))</f>
        <v/>
      </c>
    </row>
    <row r="300" spans="5:15" x14ac:dyDescent="0.45">
      <c r="E300" t="str">
        <f>IF(B300="","",VLOOKUP(B300,Reference!$B$3:$F$42,2,FALSE))</f>
        <v/>
      </c>
      <c r="F300" s="89" t="str">
        <f>IF(B300="","",IF(E300="Each",D300/C300,IF(E300="Count",$H$5*D300/C300,IF(E300="Area",ROUNDUP(D300/(VLOOKUP(B300,Reference!$H$70:$AL$112,M300,FALSE)*(C300/$H$6)),2),ROUNDUP(D300/(VLOOKUP(B300,Reference!$H$70:$AL$112,M300,FALSE)*C300),2)))))</f>
        <v/>
      </c>
      <c r="G300" t="str">
        <f t="shared" si="9"/>
        <v/>
      </c>
      <c r="N300" t="str">
        <f t="shared" si="10"/>
        <v/>
      </c>
      <c r="O300" t="str">
        <f>IF(G300="","",HLOOKUP(N300,Reference!$H$70:$AL$112,43,FALSE))</f>
        <v/>
      </c>
    </row>
    <row r="301" spans="5:15" x14ac:dyDescent="0.45">
      <c r="E301" t="str">
        <f>IF(B301="","",VLOOKUP(B301,Reference!$B$3:$F$42,2,FALSE))</f>
        <v/>
      </c>
      <c r="F301" s="89" t="str">
        <f>IF(B301="","",IF(E301="Each",D301/C301,IF(E301="Count",$H$5*D301/C301,IF(E301="Area",ROUNDUP(D301/(VLOOKUP(B301,Reference!$H$70:$AL$112,M301,FALSE)*(C301/$H$6)),2),ROUNDUP(D301/(VLOOKUP(B301,Reference!$H$70:$AL$112,M301,FALSE)*C301),2)))))</f>
        <v/>
      </c>
      <c r="G301" t="str">
        <f t="shared" si="9"/>
        <v/>
      </c>
      <c r="N301" t="str">
        <f t="shared" si="10"/>
        <v/>
      </c>
      <c r="O301" t="str">
        <f>IF(G301="","",HLOOKUP(N301,Reference!$H$70:$AL$112,43,FALSE))</f>
        <v/>
      </c>
    </row>
    <row r="302" spans="5:15" x14ac:dyDescent="0.45">
      <c r="E302" t="str">
        <f>IF(B302="","",VLOOKUP(B302,Reference!$B$3:$F$42,2,FALSE))</f>
        <v/>
      </c>
      <c r="F302" s="89" t="str">
        <f>IF(B302="","",IF(E302="Each",D302/C302,IF(E302="Count",$H$5*D302/C302,IF(E302="Area",ROUNDUP(D302/(VLOOKUP(B302,Reference!$H$70:$AL$112,M302,FALSE)*(C302/$H$6)),2),ROUNDUP(D302/(VLOOKUP(B302,Reference!$H$70:$AL$112,M302,FALSE)*C302),2)))))</f>
        <v/>
      </c>
      <c r="G302" t="str">
        <f t="shared" si="9"/>
        <v/>
      </c>
      <c r="N302" t="str">
        <f t="shared" si="10"/>
        <v/>
      </c>
      <c r="O302" t="str">
        <f>IF(G302="","",HLOOKUP(N302,Reference!$H$70:$AL$112,43,FALSE))</f>
        <v/>
      </c>
    </row>
    <row r="303" spans="5:15" x14ac:dyDescent="0.45">
      <c r="E303" t="str">
        <f>IF(B303="","",VLOOKUP(B303,Reference!$B$3:$F$42,2,FALSE))</f>
        <v/>
      </c>
      <c r="F303" s="89" t="str">
        <f>IF(B303="","",IF(E303="Each",D303/C303,IF(E303="Count",$H$5*D303/C303,IF(E303="Area",ROUNDUP(D303/(VLOOKUP(B303,Reference!$H$70:$AL$112,M303,FALSE)*(C303/$H$6)),2),ROUNDUP(D303/(VLOOKUP(B303,Reference!$H$70:$AL$112,M303,FALSE)*C303),2)))))</f>
        <v/>
      </c>
      <c r="G303" t="str">
        <f t="shared" si="9"/>
        <v/>
      </c>
      <c r="N303" t="str">
        <f t="shared" si="10"/>
        <v/>
      </c>
      <c r="O303" t="str">
        <f>IF(G303="","",HLOOKUP(N303,Reference!$H$70:$AL$112,43,FALSE))</f>
        <v/>
      </c>
    </row>
    <row r="304" spans="5:15" x14ac:dyDescent="0.45">
      <c r="E304" t="str">
        <f>IF(B304="","",VLOOKUP(B304,Reference!$B$3:$F$42,2,FALSE))</f>
        <v/>
      </c>
      <c r="F304" s="89" t="str">
        <f>IF(B304="","",IF(E304="Each",D304/C304,IF(E304="Count",$H$5*D304/C304,IF(E304="Area",ROUNDUP(D304/(VLOOKUP(B304,Reference!$H$70:$AL$112,M304,FALSE)*(C304/$H$6)),2),ROUNDUP(D304/(VLOOKUP(B304,Reference!$H$70:$AL$112,M304,FALSE)*C304),2)))))</f>
        <v/>
      </c>
      <c r="G304" t="str">
        <f t="shared" si="9"/>
        <v/>
      </c>
      <c r="N304" t="str">
        <f t="shared" si="10"/>
        <v/>
      </c>
      <c r="O304" t="str">
        <f>IF(G304="","",HLOOKUP(N304,Reference!$H$70:$AL$112,43,FALSE))</f>
        <v/>
      </c>
    </row>
    <row r="305" spans="5:15" x14ac:dyDescent="0.45">
      <c r="E305" t="str">
        <f>IF(B305="","",VLOOKUP(B305,Reference!$B$3:$F$42,2,FALSE))</f>
        <v/>
      </c>
      <c r="F305" s="89" t="str">
        <f>IF(B305="","",IF(E305="Each",D305/C305,IF(E305="Count",$H$5*D305/C305,IF(E305="Area",ROUNDUP(D305/(VLOOKUP(B305,Reference!$H$70:$AL$112,M305,FALSE)*(C305/$H$6)),2),ROUNDUP(D305/(VLOOKUP(B305,Reference!$H$70:$AL$112,M305,FALSE)*C305),2)))))</f>
        <v/>
      </c>
      <c r="G305" t="str">
        <f t="shared" si="9"/>
        <v/>
      </c>
      <c r="N305" t="str">
        <f t="shared" si="10"/>
        <v/>
      </c>
      <c r="O305" t="str">
        <f>IF(G305="","",HLOOKUP(N305,Reference!$H$70:$AL$112,43,FALSE))</f>
        <v/>
      </c>
    </row>
    <row r="306" spans="5:15" x14ac:dyDescent="0.45">
      <c r="E306" t="str">
        <f>IF(B306="","",VLOOKUP(B306,Reference!$B$3:$F$42,2,FALSE))</f>
        <v/>
      </c>
      <c r="F306" s="89" t="str">
        <f>IF(B306="","",IF(E306="Each",D306/C306,IF(E306="Count",$H$5*D306/C306,IF(E306="Area",ROUNDUP(D306/(VLOOKUP(B306,Reference!$H$70:$AL$112,M306,FALSE)*(C306/$H$6)),2),ROUNDUP(D306/(VLOOKUP(B306,Reference!$H$70:$AL$112,M306,FALSE)*C306),2)))))</f>
        <v/>
      </c>
      <c r="G306" t="str">
        <f t="shared" si="9"/>
        <v/>
      </c>
      <c r="N306" t="str">
        <f t="shared" si="10"/>
        <v/>
      </c>
      <c r="O306" t="str">
        <f>IF(G306="","",HLOOKUP(N306,Reference!$H$70:$AL$112,43,FALSE))</f>
        <v/>
      </c>
    </row>
    <row r="307" spans="5:15" x14ac:dyDescent="0.45">
      <c r="E307" t="str">
        <f>IF(B307="","",VLOOKUP(B307,Reference!$B$3:$F$42,2,FALSE))</f>
        <v/>
      </c>
      <c r="F307" s="89" t="str">
        <f>IF(B307="","",IF(E307="Each",D307/C307,IF(E307="Count",$H$5*D307/C307,IF(E307="Area",ROUNDUP(D307/(VLOOKUP(B307,Reference!$H$70:$AL$112,M307,FALSE)*(C307/$H$6)),2),ROUNDUP(D307/(VLOOKUP(B307,Reference!$H$70:$AL$112,M307,FALSE)*C307),2)))))</f>
        <v/>
      </c>
      <c r="G307" t="str">
        <f t="shared" si="9"/>
        <v/>
      </c>
      <c r="N307" t="str">
        <f t="shared" si="10"/>
        <v/>
      </c>
      <c r="O307" t="str">
        <f>IF(G307="","",HLOOKUP(N307,Reference!$H$70:$AL$112,43,FALSE))</f>
        <v/>
      </c>
    </row>
    <row r="308" spans="5:15" x14ac:dyDescent="0.45">
      <c r="E308" t="str">
        <f>IF(B308="","",VLOOKUP(B308,Reference!$B$3:$F$42,2,FALSE))</f>
        <v/>
      </c>
      <c r="F308" s="89" t="str">
        <f>IF(B308="","",IF(E308="Each",D308/C308,IF(E308="Count",$H$5*D308/C308,IF(E308="Area",ROUNDUP(D308/(VLOOKUP(B308,Reference!$H$70:$AL$112,M308,FALSE)*(C308/$H$6)),2),ROUNDUP(D308/(VLOOKUP(B308,Reference!$H$70:$AL$112,M308,FALSE)*C308),2)))))</f>
        <v/>
      </c>
      <c r="G308" t="str">
        <f t="shared" si="9"/>
        <v/>
      </c>
      <c r="N308" t="str">
        <f t="shared" si="10"/>
        <v/>
      </c>
      <c r="O308" t="str">
        <f>IF(G308="","",HLOOKUP(N308,Reference!$H$70:$AL$112,43,FALSE))</f>
        <v/>
      </c>
    </row>
    <row r="309" spans="5:15" x14ac:dyDescent="0.45">
      <c r="E309" t="str">
        <f>IF(B309="","",VLOOKUP(B309,Reference!$B$3:$F$42,2,FALSE))</f>
        <v/>
      </c>
      <c r="F309" s="89" t="str">
        <f>IF(B309="","",IF(E309="Each",D309/C309,IF(E309="Count",$H$5*D309/C309,IF(E309="Area",ROUNDUP(D309/(VLOOKUP(B309,Reference!$H$70:$AL$112,M309,FALSE)*(C309/$H$6)),2),ROUNDUP(D309/(VLOOKUP(B309,Reference!$H$70:$AL$112,M309,FALSE)*C309),2)))))</f>
        <v/>
      </c>
      <c r="G309" t="str">
        <f t="shared" si="9"/>
        <v/>
      </c>
      <c r="N309" t="str">
        <f t="shared" si="10"/>
        <v/>
      </c>
      <c r="O309" t="str">
        <f>IF(G309="","",HLOOKUP(N309,Reference!$H$70:$AL$112,43,FALSE))</f>
        <v/>
      </c>
    </row>
    <row r="310" spans="5:15" x14ac:dyDescent="0.45">
      <c r="E310" t="str">
        <f>IF(B310="","",VLOOKUP(B310,Reference!$B$3:$F$42,2,FALSE))</f>
        <v/>
      </c>
      <c r="F310" s="89" t="str">
        <f>IF(B310="","",IF(E310="Each",D310/C310,IF(E310="Count",$H$5*D310/C310,IF(E310="Area",ROUNDUP(D310/(VLOOKUP(B310,Reference!$H$70:$AL$112,M310,FALSE)*(C310/$H$6)),2),ROUNDUP(D310/(VLOOKUP(B310,Reference!$H$70:$AL$112,M310,FALSE)*C310),2)))))</f>
        <v/>
      </c>
      <c r="G310" t="str">
        <f t="shared" si="9"/>
        <v/>
      </c>
      <c r="N310" t="str">
        <f t="shared" si="10"/>
        <v/>
      </c>
      <c r="O310" t="str">
        <f>IF(G310="","",HLOOKUP(N310,Reference!$H$70:$AL$112,43,FALSE))</f>
        <v/>
      </c>
    </row>
    <row r="311" spans="5:15" x14ac:dyDescent="0.45">
      <c r="E311" t="str">
        <f>IF(B311="","",VLOOKUP(B311,Reference!$B$3:$F$42,2,FALSE))</f>
        <v/>
      </c>
      <c r="F311" s="89" t="str">
        <f>IF(B311="","",IF(E311="Each",D311/C311,IF(E311="Count",$H$5*D311/C311,IF(E311="Area",ROUNDUP(D311/(VLOOKUP(B311,Reference!$H$70:$AL$112,M311,FALSE)*(C311/$H$6)),2),ROUNDUP(D311/(VLOOKUP(B311,Reference!$H$70:$AL$112,M311,FALSE)*C311),2)))))</f>
        <v/>
      </c>
      <c r="G311" t="str">
        <f t="shared" si="9"/>
        <v/>
      </c>
      <c r="N311" t="str">
        <f t="shared" si="10"/>
        <v/>
      </c>
      <c r="O311" t="str">
        <f>IF(G311="","",HLOOKUP(N311,Reference!$H$70:$AL$112,43,FALSE))</f>
        <v/>
      </c>
    </row>
    <row r="312" spans="5:15" x14ac:dyDescent="0.45">
      <c r="E312" t="str">
        <f>IF(B312="","",VLOOKUP(B312,Reference!$B$3:$F$42,2,FALSE))</f>
        <v/>
      </c>
      <c r="F312" s="89" t="str">
        <f>IF(B312="","",IF(E312="Each",D312/C312,IF(E312="Count",$H$5*D312/C312,IF(E312="Area",ROUNDUP(D312/(VLOOKUP(B312,Reference!$H$70:$AL$112,M312,FALSE)*(C312/$H$6)),2),ROUNDUP(D312/(VLOOKUP(B312,Reference!$H$70:$AL$112,M312,FALSE)*C312),2)))))</f>
        <v/>
      </c>
      <c r="G312" t="str">
        <f t="shared" si="9"/>
        <v/>
      </c>
      <c r="N312" t="str">
        <f t="shared" si="10"/>
        <v/>
      </c>
      <c r="O312" t="str">
        <f>IF(G312="","",HLOOKUP(N312,Reference!$H$70:$AL$112,43,FALSE))</f>
        <v/>
      </c>
    </row>
    <row r="313" spans="5:15" x14ac:dyDescent="0.45">
      <c r="E313" t="str">
        <f>IF(B313="","",VLOOKUP(B313,Reference!$B$3:$F$42,2,FALSE))</f>
        <v/>
      </c>
      <c r="F313" s="89" t="str">
        <f>IF(B313="","",IF(E313="Each",D313/C313,IF(E313="Count",$H$5*D313/C313,IF(E313="Area",ROUNDUP(D313/(VLOOKUP(B313,Reference!$H$70:$AL$112,M313,FALSE)*(C313/$H$6)),2),ROUNDUP(D313/(VLOOKUP(B313,Reference!$H$70:$AL$112,M313,FALSE)*C313),2)))))</f>
        <v/>
      </c>
      <c r="G313" t="str">
        <f t="shared" si="9"/>
        <v/>
      </c>
      <c r="N313" t="str">
        <f t="shared" si="10"/>
        <v/>
      </c>
      <c r="O313" t="str">
        <f>IF(G313="","",HLOOKUP(N313,Reference!$H$70:$AL$112,43,FALSE))</f>
        <v/>
      </c>
    </row>
    <row r="314" spans="5:15" x14ac:dyDescent="0.45">
      <c r="E314" t="str">
        <f>IF(B314="","",VLOOKUP(B314,Reference!$B$3:$F$42,2,FALSE))</f>
        <v/>
      </c>
      <c r="F314" s="89" t="str">
        <f>IF(B314="","",IF(E314="Each",D314/C314,IF(E314="Count",$H$5*D314/C314,IF(E314="Area",ROUNDUP(D314/(VLOOKUP(B314,Reference!$H$70:$AL$112,M314,FALSE)*(C314/$H$6)),2),ROUNDUP(D314/(VLOOKUP(B314,Reference!$H$70:$AL$112,M314,FALSE)*C314),2)))))</f>
        <v/>
      </c>
      <c r="G314" t="str">
        <f t="shared" si="9"/>
        <v/>
      </c>
      <c r="N314" t="str">
        <f t="shared" si="10"/>
        <v/>
      </c>
      <c r="O314" t="str">
        <f>IF(G314="","",HLOOKUP(N314,Reference!$H$70:$AL$112,43,FALSE))</f>
        <v/>
      </c>
    </row>
    <row r="315" spans="5:15" x14ac:dyDescent="0.45">
      <c r="E315" t="str">
        <f>IF(B315="","",VLOOKUP(B315,Reference!$B$3:$F$42,2,FALSE))</f>
        <v/>
      </c>
      <c r="F315" s="89" t="str">
        <f>IF(B315="","",IF(E315="Each",D315/C315,IF(E315="Count",$H$5*D315/C315,IF(E315="Area",ROUNDUP(D315/(VLOOKUP(B315,Reference!$H$70:$AL$112,M315,FALSE)*(C315/$H$6)),2),ROUNDUP(D315/(VLOOKUP(B315,Reference!$H$70:$AL$112,M315,FALSE)*C315),2)))))</f>
        <v/>
      </c>
      <c r="G315" t="str">
        <f t="shared" si="9"/>
        <v/>
      </c>
      <c r="N315" t="str">
        <f t="shared" si="10"/>
        <v/>
      </c>
      <c r="O315" t="str">
        <f>IF(G315="","",HLOOKUP(N315,Reference!$H$70:$AL$112,43,FALSE))</f>
        <v/>
      </c>
    </row>
    <row r="316" spans="5:15" x14ac:dyDescent="0.45">
      <c r="E316" t="str">
        <f>IF(B316="","",VLOOKUP(B316,Reference!$B$3:$F$42,2,FALSE))</f>
        <v/>
      </c>
      <c r="F316" s="89" t="str">
        <f>IF(B316="","",IF(E316="Each",D316/C316,IF(E316="Count",$H$5*D316/C316,IF(E316="Area",ROUNDUP(D316/(VLOOKUP(B316,Reference!$H$70:$AL$112,M316,FALSE)*(C316/$H$6)),2),ROUNDUP(D316/(VLOOKUP(B316,Reference!$H$70:$AL$112,M316,FALSE)*C316),2)))))</f>
        <v/>
      </c>
      <c r="G316" t="str">
        <f t="shared" si="9"/>
        <v/>
      </c>
      <c r="N316" t="str">
        <f t="shared" si="10"/>
        <v/>
      </c>
      <c r="O316" t="str">
        <f>IF(G316="","",HLOOKUP(N316,Reference!$H$70:$AL$112,43,FALSE))</f>
        <v/>
      </c>
    </row>
    <row r="317" spans="5:15" x14ac:dyDescent="0.45">
      <c r="E317" t="str">
        <f>IF(B317="","",VLOOKUP(B317,Reference!$B$3:$F$42,2,FALSE))</f>
        <v/>
      </c>
      <c r="F317" s="89" t="str">
        <f>IF(B317="","",IF(E317="Each",D317/C317,IF(E317="Count",$H$5*D317/C317,IF(E317="Area",ROUNDUP(D317/(VLOOKUP(B317,Reference!$H$70:$AL$112,M317,FALSE)*(C317/$H$6)),2),ROUNDUP(D317/(VLOOKUP(B317,Reference!$H$70:$AL$112,M317,FALSE)*C317),2)))))</f>
        <v/>
      </c>
      <c r="G317" t="str">
        <f t="shared" si="9"/>
        <v/>
      </c>
      <c r="N317" t="str">
        <f t="shared" si="10"/>
        <v/>
      </c>
      <c r="O317" t="str">
        <f>IF(G317="","",HLOOKUP(N317,Reference!$H$70:$AL$112,43,FALSE))</f>
        <v/>
      </c>
    </row>
    <row r="318" spans="5:15" x14ac:dyDescent="0.45">
      <c r="E318" t="str">
        <f>IF(B318="","",VLOOKUP(B318,Reference!$B$3:$F$42,2,FALSE))</f>
        <v/>
      </c>
      <c r="F318" s="89" t="str">
        <f>IF(B318="","",IF(E318="Each",D318/C318,IF(E318="Count",$H$5*D318/C318,IF(E318="Area",ROUNDUP(D318/(VLOOKUP(B318,Reference!$H$70:$AL$112,M318,FALSE)*(C318/$H$6)),2),ROUNDUP(D318/(VLOOKUP(B318,Reference!$H$70:$AL$112,M318,FALSE)*C318),2)))))</f>
        <v/>
      </c>
      <c r="G318" t="str">
        <f t="shared" si="9"/>
        <v/>
      </c>
      <c r="N318" t="str">
        <f t="shared" si="10"/>
        <v/>
      </c>
      <c r="O318" t="str">
        <f>IF(G318="","",HLOOKUP(N318,Reference!$H$70:$AL$112,43,FALSE))</f>
        <v/>
      </c>
    </row>
    <row r="319" spans="5:15" x14ac:dyDescent="0.45">
      <c r="E319" t="str">
        <f>IF(B319="","",VLOOKUP(B319,Reference!$B$3:$F$42,2,FALSE))</f>
        <v/>
      </c>
      <c r="F319" s="89" t="str">
        <f>IF(B319="","",IF(E319="Each",D319/C319,IF(E319="Count",$H$5*D319/C319,IF(E319="Area",ROUNDUP(D319/(VLOOKUP(B319,Reference!$H$70:$AL$112,M319,FALSE)*(C319/$H$6)),2),ROUNDUP(D319/(VLOOKUP(B319,Reference!$H$70:$AL$112,M319,FALSE)*C319),2)))))</f>
        <v/>
      </c>
      <c r="G319" t="str">
        <f t="shared" si="9"/>
        <v/>
      </c>
      <c r="N319" t="str">
        <f t="shared" si="10"/>
        <v/>
      </c>
      <c r="O319" t="str">
        <f>IF(G319="","",HLOOKUP(N319,Reference!$H$70:$AL$112,43,FALSE))</f>
        <v/>
      </c>
    </row>
    <row r="320" spans="5:15" x14ac:dyDescent="0.45">
      <c r="E320" t="str">
        <f>IF(B320="","",VLOOKUP(B320,Reference!$B$3:$F$42,2,FALSE))</f>
        <v/>
      </c>
      <c r="F320" s="89" t="str">
        <f>IF(B320="","",IF(E320="Each",D320/C320,IF(E320="Count",$H$5*D320/C320,IF(E320="Area",ROUNDUP(D320/(VLOOKUP(B320,Reference!$H$70:$AL$112,M320,FALSE)*(C320/$H$6)),2),ROUNDUP(D320/(VLOOKUP(B320,Reference!$H$70:$AL$112,M320,FALSE)*C320),2)))))</f>
        <v/>
      </c>
      <c r="G320" t="str">
        <f t="shared" si="9"/>
        <v/>
      </c>
      <c r="N320" t="str">
        <f t="shared" si="10"/>
        <v/>
      </c>
      <c r="O320" t="str">
        <f>IF(G320="","",HLOOKUP(N320,Reference!$H$70:$AL$112,43,FALSE))</f>
        <v/>
      </c>
    </row>
    <row r="321" spans="5:15" x14ac:dyDescent="0.45">
      <c r="E321" t="str">
        <f>IF(B321="","",VLOOKUP(B321,Reference!$B$3:$F$42,2,FALSE))</f>
        <v/>
      </c>
      <c r="F321" s="89" t="str">
        <f>IF(B321="","",IF(E321="Each",D321/C321,IF(E321="Count",$H$5*D321/C321,IF(E321="Area",ROUNDUP(D321/(VLOOKUP(B321,Reference!$H$70:$AL$112,M321,FALSE)*(C321/$H$6)),2),ROUNDUP(D321/(VLOOKUP(B321,Reference!$H$70:$AL$112,M321,FALSE)*C321),2)))))</f>
        <v/>
      </c>
      <c r="G321" t="str">
        <f t="shared" si="9"/>
        <v/>
      </c>
      <c r="N321" t="str">
        <f t="shared" si="10"/>
        <v/>
      </c>
      <c r="O321" t="str">
        <f>IF(G321="","",HLOOKUP(N321,Reference!$H$70:$AL$112,43,FALSE))</f>
        <v/>
      </c>
    </row>
    <row r="322" spans="5:15" x14ac:dyDescent="0.45">
      <c r="E322" t="str">
        <f>IF(B322="","",VLOOKUP(B322,Reference!$B$3:$F$42,2,FALSE))</f>
        <v/>
      </c>
      <c r="F322" s="89" t="str">
        <f>IF(B322="","",IF(E322="Each",D322/C322,IF(E322="Count",$H$5*D322/C322,IF(E322="Area",ROUNDUP(D322/(VLOOKUP(B322,Reference!$H$70:$AL$112,M322,FALSE)*(C322/$H$6)),2),ROUNDUP(D322/(VLOOKUP(B322,Reference!$H$70:$AL$112,M322,FALSE)*C322),2)))))</f>
        <v/>
      </c>
      <c r="G322" t="str">
        <f t="shared" si="9"/>
        <v/>
      </c>
      <c r="N322" t="str">
        <f t="shared" si="10"/>
        <v/>
      </c>
      <c r="O322" t="str">
        <f>IF(G322="","",HLOOKUP(N322,Reference!$H$70:$AL$112,43,FALSE))</f>
        <v/>
      </c>
    </row>
    <row r="323" spans="5:15" x14ac:dyDescent="0.45">
      <c r="E323" t="str">
        <f>IF(B323="","",VLOOKUP(B323,Reference!$B$3:$F$42,2,FALSE))</f>
        <v/>
      </c>
      <c r="F323" s="89" t="str">
        <f>IF(B323="","",IF(E323="Each",D323/C323,IF(E323="Count",$H$5*D323/C323,IF(E323="Area",ROUNDUP(D323/(VLOOKUP(B323,Reference!$H$70:$AL$112,M323,FALSE)*(C323/$H$6)),2),ROUNDUP(D323/(VLOOKUP(B323,Reference!$H$70:$AL$112,M323,FALSE)*C323),2)))))</f>
        <v/>
      </c>
      <c r="G323" t="str">
        <f t="shared" si="9"/>
        <v/>
      </c>
      <c r="N323" t="str">
        <f t="shared" si="10"/>
        <v/>
      </c>
      <c r="O323" t="str">
        <f>IF(G323="","",HLOOKUP(N323,Reference!$H$70:$AL$112,43,FALSE))</f>
        <v/>
      </c>
    </row>
    <row r="324" spans="5:15" x14ac:dyDescent="0.45">
      <c r="E324" t="str">
        <f>IF(B324="","",VLOOKUP(B324,Reference!$B$3:$F$42,2,FALSE))</f>
        <v/>
      </c>
      <c r="F324" s="89" t="str">
        <f>IF(B324="","",IF(E324="Each",D324/C324,IF(E324="Count",$H$5*D324/C324,IF(E324="Area",ROUNDUP(D324/(VLOOKUP(B324,Reference!$H$70:$AL$112,M324,FALSE)*(C324/$H$6)),2),ROUNDUP(D324/(VLOOKUP(B324,Reference!$H$70:$AL$112,M324,FALSE)*C324),2)))))</f>
        <v/>
      </c>
      <c r="G324" t="str">
        <f t="shared" si="9"/>
        <v/>
      </c>
      <c r="N324" t="str">
        <f t="shared" si="10"/>
        <v/>
      </c>
      <c r="O324" t="str">
        <f>IF(G324="","",HLOOKUP(N324,Reference!$H$70:$AL$112,43,FALSE))</f>
        <v/>
      </c>
    </row>
    <row r="325" spans="5:15" x14ac:dyDescent="0.45">
      <c r="E325" t="str">
        <f>IF(B325="","",VLOOKUP(B325,Reference!$B$3:$F$42,2,FALSE))</f>
        <v/>
      </c>
      <c r="F325" s="89" t="str">
        <f>IF(B325="","",IF(E325="Each",D325/C325,IF(E325="Count",$H$5*D325/C325,IF(E325="Area",ROUNDUP(D325/(VLOOKUP(B325,Reference!$H$70:$AL$112,M325,FALSE)*(C325/$H$6)),2),ROUNDUP(D325/(VLOOKUP(B325,Reference!$H$70:$AL$112,M325,FALSE)*C325),2)))))</f>
        <v/>
      </c>
      <c r="G325" t="str">
        <f t="shared" si="9"/>
        <v/>
      </c>
      <c r="N325" t="str">
        <f t="shared" si="10"/>
        <v/>
      </c>
      <c r="O325" t="str">
        <f>IF(G325="","",HLOOKUP(N325,Reference!$H$70:$AL$112,43,FALSE))</f>
        <v/>
      </c>
    </row>
    <row r="326" spans="5:15" x14ac:dyDescent="0.45">
      <c r="E326" t="str">
        <f>IF(B326="","",VLOOKUP(B326,Reference!$B$3:$F$42,2,FALSE))</f>
        <v/>
      </c>
      <c r="F326" s="89" t="str">
        <f>IF(B326="","",IF(E326="Each",D326/C326,IF(E326="Count",$H$5*D326/C326,IF(E326="Area",ROUNDUP(D326/(VLOOKUP(B326,Reference!$H$70:$AL$112,M326,FALSE)*(C326/$H$6)),2),ROUNDUP(D326/(VLOOKUP(B326,Reference!$H$70:$AL$112,M326,FALSE)*C326),2)))))</f>
        <v/>
      </c>
      <c r="G326" t="str">
        <f t="shared" si="9"/>
        <v/>
      </c>
      <c r="N326" t="str">
        <f t="shared" si="10"/>
        <v/>
      </c>
      <c r="O326" t="str">
        <f>IF(G326="","",HLOOKUP(N326,Reference!$H$70:$AL$112,43,FALSE))</f>
        <v/>
      </c>
    </row>
    <row r="327" spans="5:15" x14ac:dyDescent="0.45">
      <c r="E327" t="str">
        <f>IF(B327="","",VLOOKUP(B327,Reference!$B$3:$F$42,2,FALSE))</f>
        <v/>
      </c>
      <c r="F327" s="89" t="str">
        <f>IF(B327="","",IF(E327="Each",D327/C327,IF(E327="Count",$H$5*D327/C327,IF(E327="Area",ROUNDUP(D327/(VLOOKUP(B327,Reference!$H$70:$AL$112,M327,FALSE)*(C327/$H$6)),2),ROUNDUP(D327/(VLOOKUP(B327,Reference!$H$70:$AL$112,M327,FALSE)*C327),2)))))</f>
        <v/>
      </c>
      <c r="G327" t="str">
        <f t="shared" si="9"/>
        <v/>
      </c>
      <c r="N327" t="str">
        <f t="shared" si="10"/>
        <v/>
      </c>
      <c r="O327" t="str">
        <f>IF(G327="","",HLOOKUP(N327,Reference!$H$70:$AL$112,43,FALSE))</f>
        <v/>
      </c>
    </row>
    <row r="328" spans="5:15" x14ac:dyDescent="0.45">
      <c r="E328" t="str">
        <f>IF(B328="","",VLOOKUP(B328,Reference!$B$3:$F$42,2,FALSE))</f>
        <v/>
      </c>
      <c r="F328" s="89" t="str">
        <f>IF(B328="","",IF(E328="Each",D328/C328,IF(E328="Count",$H$5*D328/C328,IF(E328="Area",ROUNDUP(D328/(VLOOKUP(B328,Reference!$H$70:$AL$112,M328,FALSE)*(C328/$H$6)),2),ROUNDUP(D328/(VLOOKUP(B328,Reference!$H$70:$AL$112,M328,FALSE)*C328),2)))))</f>
        <v/>
      </c>
      <c r="G328" t="str">
        <f t="shared" si="9"/>
        <v/>
      </c>
      <c r="N328" t="str">
        <f t="shared" si="10"/>
        <v/>
      </c>
      <c r="O328" t="str">
        <f>IF(G328="","",HLOOKUP(N328,Reference!$H$70:$AL$112,43,FALSE))</f>
        <v/>
      </c>
    </row>
    <row r="329" spans="5:15" x14ac:dyDescent="0.45">
      <c r="E329" t="str">
        <f>IF(B329="","",VLOOKUP(B329,Reference!$B$3:$F$42,2,FALSE))</f>
        <v/>
      </c>
      <c r="F329" s="89" t="str">
        <f>IF(B329="","",IF(E329="Each",D329/C329,IF(E329="Count",$H$5*D329/C329,IF(E329="Area",ROUNDUP(D329/(VLOOKUP(B329,Reference!$H$70:$AL$112,M329,FALSE)*(C329/$H$6)),2),ROUNDUP(D329/(VLOOKUP(B329,Reference!$H$70:$AL$112,M329,FALSE)*C329),2)))))</f>
        <v/>
      </c>
      <c r="G329" t="str">
        <f t="shared" si="9"/>
        <v/>
      </c>
      <c r="N329" t="str">
        <f t="shared" si="10"/>
        <v/>
      </c>
      <c r="O329" t="str">
        <f>IF(G329="","",HLOOKUP(N329,Reference!$H$70:$AL$112,43,FALSE))</f>
        <v/>
      </c>
    </row>
    <row r="330" spans="5:15" x14ac:dyDescent="0.45">
      <c r="E330" t="str">
        <f>IF(B330="","",VLOOKUP(B330,Reference!$B$3:$F$42,2,FALSE))</f>
        <v/>
      </c>
      <c r="F330" s="89" t="str">
        <f>IF(B330="","",IF(E330="Each",D330/C330,IF(E330="Count",$H$5*D330/C330,IF(E330="Area",ROUNDUP(D330/(VLOOKUP(B330,Reference!$H$70:$AL$112,M330,FALSE)*(C330/$H$6)),2),ROUNDUP(D330/(VLOOKUP(B330,Reference!$H$70:$AL$112,M330,FALSE)*C330),2)))))</f>
        <v/>
      </c>
      <c r="G330" t="str">
        <f t="shared" si="9"/>
        <v/>
      </c>
      <c r="N330" t="str">
        <f t="shared" si="10"/>
        <v/>
      </c>
      <c r="O330" t="str">
        <f>IF(G330="","",HLOOKUP(N330,Reference!$H$70:$AL$112,43,FALSE))</f>
        <v/>
      </c>
    </row>
    <row r="331" spans="5:15" x14ac:dyDescent="0.45">
      <c r="E331" t="str">
        <f>IF(B331="","",VLOOKUP(B331,Reference!$B$3:$F$42,2,FALSE))</f>
        <v/>
      </c>
      <c r="F331" s="89" t="str">
        <f>IF(B331="","",IF(E331="Each",D331/C331,IF(E331="Count",$H$5*D331/C331,IF(E331="Area",ROUNDUP(D331/(VLOOKUP(B331,Reference!$H$70:$AL$112,M331,FALSE)*(C331/$H$6)),2),ROUNDUP(D331/(VLOOKUP(B331,Reference!$H$70:$AL$112,M331,FALSE)*C331),2)))))</f>
        <v/>
      </c>
      <c r="G331" t="str">
        <f t="shared" ref="G331:G394" si="11">IF(B331="","",VLOOKUP(E331,$E$2:$L$8,8,FALSE))</f>
        <v/>
      </c>
      <c r="N331" t="str">
        <f t="shared" si="10"/>
        <v/>
      </c>
      <c r="O331" t="str">
        <f>IF(G331="","",HLOOKUP(N331,Reference!$H$70:$AL$112,43,FALSE))</f>
        <v/>
      </c>
    </row>
    <row r="332" spans="5:15" x14ac:dyDescent="0.45">
      <c r="E332" t="str">
        <f>IF(B332="","",VLOOKUP(B332,Reference!$B$3:$F$42,2,FALSE))</f>
        <v/>
      </c>
      <c r="F332" s="89" t="str">
        <f>IF(B332="","",IF(E332="Each",D332/C332,IF(E332="Count",$H$5*D332/C332,IF(E332="Area",ROUNDUP(D332/(VLOOKUP(B332,Reference!$H$70:$AL$112,M332,FALSE)*(C332/$H$6)),2),ROUNDUP(D332/(VLOOKUP(B332,Reference!$H$70:$AL$112,M332,FALSE)*C332),2)))))</f>
        <v/>
      </c>
      <c r="G332" t="str">
        <f t="shared" si="11"/>
        <v/>
      </c>
      <c r="N332" t="str">
        <f t="shared" si="10"/>
        <v/>
      </c>
      <c r="O332" t="str">
        <f>IF(G332="","",HLOOKUP(N332,Reference!$H$70:$AL$112,43,FALSE))</f>
        <v/>
      </c>
    </row>
    <row r="333" spans="5:15" x14ac:dyDescent="0.45">
      <c r="E333" t="str">
        <f>IF(B333="","",VLOOKUP(B333,Reference!$B$3:$F$42,2,FALSE))</f>
        <v/>
      </c>
      <c r="F333" s="89" t="str">
        <f>IF(B333="","",IF(E333="Each",D333/C333,IF(E333="Count",$H$5*D333/C333,IF(E333="Area",ROUNDUP(D333/(VLOOKUP(B333,Reference!$H$70:$AL$112,M333,FALSE)*(C333/$H$6)),2),ROUNDUP(D333/(VLOOKUP(B333,Reference!$H$70:$AL$112,M333,FALSE)*C333),2)))))</f>
        <v/>
      </c>
      <c r="G333" t="str">
        <f t="shared" si="11"/>
        <v/>
      </c>
      <c r="N333" t="str">
        <f t="shared" si="10"/>
        <v/>
      </c>
      <c r="O333" t="str">
        <f>IF(G333="","",HLOOKUP(N333,Reference!$H$70:$AL$112,43,FALSE))</f>
        <v/>
      </c>
    </row>
    <row r="334" spans="5:15" x14ac:dyDescent="0.45">
      <c r="E334" t="str">
        <f>IF(B334="","",VLOOKUP(B334,Reference!$B$3:$F$42,2,FALSE))</f>
        <v/>
      </c>
      <c r="F334" s="89" t="str">
        <f>IF(B334="","",IF(E334="Each",D334/C334,IF(E334="Count",$H$5*D334/C334,IF(E334="Area",ROUNDUP(D334/(VLOOKUP(B334,Reference!$H$70:$AL$112,M334,FALSE)*(C334/$H$6)),2),ROUNDUP(D334/(VLOOKUP(B334,Reference!$H$70:$AL$112,M334,FALSE)*C334),2)))))</f>
        <v/>
      </c>
      <c r="G334" t="str">
        <f t="shared" si="11"/>
        <v/>
      </c>
      <c r="N334" t="str">
        <f t="shared" si="10"/>
        <v/>
      </c>
      <c r="O334" t="str">
        <f>IF(G334="","",HLOOKUP(N334,Reference!$H$70:$AL$112,43,FALSE))</f>
        <v/>
      </c>
    </row>
    <row r="335" spans="5:15" x14ac:dyDescent="0.45">
      <c r="E335" t="str">
        <f>IF(B335="","",VLOOKUP(B335,Reference!$B$3:$F$42,2,FALSE))</f>
        <v/>
      </c>
      <c r="F335" s="89" t="str">
        <f>IF(B335="","",IF(E335="Each",D335/C335,IF(E335="Count",$H$5*D335/C335,IF(E335="Area",ROUNDUP(D335/(VLOOKUP(B335,Reference!$H$70:$AL$112,M335,FALSE)*(C335/$H$6)),2),ROUNDUP(D335/(VLOOKUP(B335,Reference!$H$70:$AL$112,M335,FALSE)*C335),2)))))</f>
        <v/>
      </c>
      <c r="G335" t="str">
        <f t="shared" si="11"/>
        <v/>
      </c>
      <c r="N335" t="str">
        <f t="shared" si="10"/>
        <v/>
      </c>
      <c r="O335" t="str">
        <f>IF(G335="","",HLOOKUP(N335,Reference!$H$70:$AL$112,43,FALSE))</f>
        <v/>
      </c>
    </row>
    <row r="336" spans="5:15" x14ac:dyDescent="0.45">
      <c r="E336" t="str">
        <f>IF(B336="","",VLOOKUP(B336,Reference!$B$3:$F$42,2,FALSE))</f>
        <v/>
      </c>
      <c r="F336" s="89" t="str">
        <f>IF(B336="","",IF(E336="Each",D336/C336,IF(E336="Count",$H$5*D336/C336,IF(E336="Area",ROUNDUP(D336/(VLOOKUP(B336,Reference!$H$70:$AL$112,M336,FALSE)*(C336/$H$6)),2),ROUNDUP(D336/(VLOOKUP(B336,Reference!$H$70:$AL$112,M336,FALSE)*C336),2)))))</f>
        <v/>
      </c>
      <c r="G336" t="str">
        <f t="shared" si="11"/>
        <v/>
      </c>
      <c r="N336" t="str">
        <f t="shared" si="10"/>
        <v/>
      </c>
      <c r="O336" t="str">
        <f>IF(G336="","",HLOOKUP(N336,Reference!$H$70:$AL$112,43,FALSE))</f>
        <v/>
      </c>
    </row>
    <row r="337" spans="5:15" x14ac:dyDescent="0.45">
      <c r="E337" t="str">
        <f>IF(B337="","",VLOOKUP(B337,Reference!$B$3:$F$42,2,FALSE))</f>
        <v/>
      </c>
      <c r="F337" s="89" t="str">
        <f>IF(B337="","",IF(E337="Each",D337/C337,IF(E337="Count",$H$5*D337/C337,IF(E337="Area",ROUNDUP(D337/(VLOOKUP(B337,Reference!$H$70:$AL$112,M337,FALSE)*(C337/$H$6)),2),ROUNDUP(D337/(VLOOKUP(B337,Reference!$H$70:$AL$112,M337,FALSE)*C337),2)))))</f>
        <v/>
      </c>
      <c r="G337" t="str">
        <f t="shared" si="11"/>
        <v/>
      </c>
      <c r="N337" t="str">
        <f t="shared" si="10"/>
        <v/>
      </c>
      <c r="O337" t="str">
        <f>IF(G337="","",HLOOKUP(N337,Reference!$H$70:$AL$112,43,FALSE))</f>
        <v/>
      </c>
    </row>
    <row r="338" spans="5:15" x14ac:dyDescent="0.45">
      <c r="E338" t="str">
        <f>IF(B338="","",VLOOKUP(B338,Reference!$B$3:$F$42,2,FALSE))</f>
        <v/>
      </c>
      <c r="F338" s="89" t="str">
        <f>IF(B338="","",IF(E338="Each",D338/C338,IF(E338="Count",$H$5*D338/C338,IF(E338="Area",ROUNDUP(D338/(VLOOKUP(B338,Reference!$H$70:$AL$112,M338,FALSE)*(C338/$H$6)),2),ROUNDUP(D338/(VLOOKUP(B338,Reference!$H$70:$AL$112,M338,FALSE)*C338),2)))))</f>
        <v/>
      </c>
      <c r="G338" t="str">
        <f t="shared" si="11"/>
        <v/>
      </c>
      <c r="N338" t="str">
        <f t="shared" si="10"/>
        <v/>
      </c>
      <c r="O338" t="str">
        <f>IF(G338="","",HLOOKUP(N338,Reference!$H$70:$AL$112,43,FALSE))</f>
        <v/>
      </c>
    </row>
    <row r="339" spans="5:15" x14ac:dyDescent="0.45">
      <c r="E339" t="str">
        <f>IF(B339="","",VLOOKUP(B339,Reference!$B$3:$F$42,2,FALSE))</f>
        <v/>
      </c>
      <c r="F339" s="89" t="str">
        <f>IF(B339="","",IF(E339="Each",D339/C339,IF(E339="Count",$H$5*D339/C339,IF(E339="Area",ROUNDUP(D339/(VLOOKUP(B339,Reference!$H$70:$AL$112,M339,FALSE)*(C339/$H$6)),2),ROUNDUP(D339/(VLOOKUP(B339,Reference!$H$70:$AL$112,M339,FALSE)*C339),2)))))</f>
        <v/>
      </c>
      <c r="G339" t="str">
        <f t="shared" si="11"/>
        <v/>
      </c>
      <c r="N339" t="str">
        <f t="shared" si="10"/>
        <v/>
      </c>
      <c r="O339" t="str">
        <f>IF(G339="","",HLOOKUP(N339,Reference!$H$70:$AL$112,43,FALSE))</f>
        <v/>
      </c>
    </row>
    <row r="340" spans="5:15" x14ac:dyDescent="0.45">
      <c r="E340" t="str">
        <f>IF(B340="","",VLOOKUP(B340,Reference!$B$3:$F$42,2,FALSE))</f>
        <v/>
      </c>
      <c r="F340" s="89" t="str">
        <f>IF(B340="","",IF(E340="Each",D340/C340,IF(E340="Count",$H$5*D340/C340,IF(E340="Area",ROUNDUP(D340/(VLOOKUP(B340,Reference!$H$70:$AL$112,M340,FALSE)*(C340/$H$6)),2),ROUNDUP(D340/(VLOOKUP(B340,Reference!$H$70:$AL$112,M340,FALSE)*C340),2)))))</f>
        <v/>
      </c>
      <c r="G340" t="str">
        <f t="shared" si="11"/>
        <v/>
      </c>
      <c r="N340" t="str">
        <f t="shared" si="10"/>
        <v/>
      </c>
      <c r="O340" t="str">
        <f>IF(G340="","",HLOOKUP(N340,Reference!$H$70:$AL$112,43,FALSE))</f>
        <v/>
      </c>
    </row>
    <row r="341" spans="5:15" x14ac:dyDescent="0.45">
      <c r="E341" t="str">
        <f>IF(B341="","",VLOOKUP(B341,Reference!$B$3:$F$42,2,FALSE))</f>
        <v/>
      </c>
      <c r="F341" s="89" t="str">
        <f>IF(B341="","",IF(E341="Each",D341/C341,IF(E341="Count",$H$5*D341/C341,IF(E341="Area",ROUNDUP(D341/(VLOOKUP(B341,Reference!$H$70:$AL$112,M341,FALSE)*(C341/$H$6)),2),ROUNDUP(D341/(VLOOKUP(B341,Reference!$H$70:$AL$112,M341,FALSE)*C341),2)))))</f>
        <v/>
      </c>
      <c r="G341" t="str">
        <f t="shared" si="11"/>
        <v/>
      </c>
      <c r="N341" t="str">
        <f t="shared" si="10"/>
        <v/>
      </c>
      <c r="O341" t="str">
        <f>IF(G341="","",HLOOKUP(N341,Reference!$H$70:$AL$112,43,FALSE))</f>
        <v/>
      </c>
    </row>
    <row r="342" spans="5:15" x14ac:dyDescent="0.45">
      <c r="E342" t="str">
        <f>IF(B342="","",VLOOKUP(B342,Reference!$B$3:$F$42,2,FALSE))</f>
        <v/>
      </c>
      <c r="F342" s="89" t="str">
        <f>IF(B342="","",IF(E342="Each",D342/C342,IF(E342="Count",$H$5*D342/C342,IF(E342="Area",ROUNDUP(D342/(VLOOKUP(B342,Reference!$H$70:$AL$112,M342,FALSE)*(C342/$H$6)),2),ROUNDUP(D342/(VLOOKUP(B342,Reference!$H$70:$AL$112,M342,FALSE)*C342),2)))))</f>
        <v/>
      </c>
      <c r="G342" t="str">
        <f t="shared" si="11"/>
        <v/>
      </c>
      <c r="N342" t="str">
        <f t="shared" si="10"/>
        <v/>
      </c>
      <c r="O342" t="str">
        <f>IF(G342="","",HLOOKUP(N342,Reference!$H$70:$AL$112,43,FALSE))</f>
        <v/>
      </c>
    </row>
    <row r="343" spans="5:15" x14ac:dyDescent="0.45">
      <c r="E343" t="str">
        <f>IF(B343="","",VLOOKUP(B343,Reference!$B$3:$F$42,2,FALSE))</f>
        <v/>
      </c>
      <c r="F343" s="89" t="str">
        <f>IF(B343="","",IF(E343="Each",D343/C343,IF(E343="Count",$H$5*D343/C343,IF(E343="Area",ROUNDUP(D343/(VLOOKUP(B343,Reference!$H$70:$AL$112,M343,FALSE)*(C343/$H$6)),2),ROUNDUP(D343/(VLOOKUP(B343,Reference!$H$70:$AL$112,M343,FALSE)*C343),2)))))</f>
        <v/>
      </c>
      <c r="G343" t="str">
        <f t="shared" si="11"/>
        <v/>
      </c>
      <c r="N343" t="str">
        <f t="shared" ref="N343:N406" si="12">IF(B343="","",VLOOKUP(E343,$E$2:$F$8,2,FALSE))</f>
        <v/>
      </c>
      <c r="O343" t="str">
        <f>IF(G343="","",HLOOKUP(N343,Reference!$H$70:$AL$112,43,FALSE))</f>
        <v/>
      </c>
    </row>
    <row r="344" spans="5:15" x14ac:dyDescent="0.45">
      <c r="E344" t="str">
        <f>IF(B344="","",VLOOKUP(B344,Reference!$B$3:$F$42,2,FALSE))</f>
        <v/>
      </c>
      <c r="F344" s="89" t="str">
        <f>IF(B344="","",IF(E344="Each",D344/C344,IF(E344="Count",$H$5*D344/C344,IF(E344="Area",ROUNDUP(D344/(VLOOKUP(B344,Reference!$H$70:$AL$112,M344,FALSE)*(C344/$H$6)),2),ROUNDUP(D344/(VLOOKUP(B344,Reference!$H$70:$AL$112,M344,FALSE)*C344),2)))))</f>
        <v/>
      </c>
      <c r="G344" t="str">
        <f t="shared" si="11"/>
        <v/>
      </c>
      <c r="N344" t="str">
        <f t="shared" si="12"/>
        <v/>
      </c>
      <c r="O344" t="str">
        <f>IF(G344="","",HLOOKUP(N344,Reference!$H$70:$AL$112,43,FALSE))</f>
        <v/>
      </c>
    </row>
    <row r="345" spans="5:15" x14ac:dyDescent="0.45">
      <c r="E345" t="str">
        <f>IF(B345="","",VLOOKUP(B345,Reference!$B$3:$F$42,2,FALSE))</f>
        <v/>
      </c>
      <c r="F345" s="89" t="str">
        <f>IF(B345="","",IF(E345="Each",D345/C345,IF(E345="Count",$H$5*D345/C345,IF(E345="Area",ROUNDUP(D345/(VLOOKUP(B345,Reference!$H$70:$AL$112,M345,FALSE)*(C345/$H$6)),2),ROUNDUP(D345/(VLOOKUP(B345,Reference!$H$70:$AL$112,M345,FALSE)*C345),2)))))</f>
        <v/>
      </c>
      <c r="G345" t="str">
        <f t="shared" si="11"/>
        <v/>
      </c>
      <c r="N345" t="str">
        <f t="shared" si="12"/>
        <v/>
      </c>
      <c r="O345" t="str">
        <f>IF(G345="","",HLOOKUP(N345,Reference!$H$70:$AL$112,43,FALSE))</f>
        <v/>
      </c>
    </row>
    <row r="346" spans="5:15" x14ac:dyDescent="0.45">
      <c r="E346" t="str">
        <f>IF(B346="","",VLOOKUP(B346,Reference!$B$3:$F$42,2,FALSE))</f>
        <v/>
      </c>
      <c r="F346" s="89" t="str">
        <f>IF(B346="","",IF(E346="Each",D346/C346,IF(E346="Count",$H$5*D346/C346,IF(E346="Area",ROUNDUP(D346/(VLOOKUP(B346,Reference!$H$70:$AL$112,M346,FALSE)*(C346/$H$6)),2),ROUNDUP(D346/(VLOOKUP(B346,Reference!$H$70:$AL$112,M346,FALSE)*C346),2)))))</f>
        <v/>
      </c>
      <c r="G346" t="str">
        <f t="shared" si="11"/>
        <v/>
      </c>
      <c r="N346" t="str">
        <f t="shared" si="12"/>
        <v/>
      </c>
      <c r="O346" t="str">
        <f>IF(G346="","",HLOOKUP(N346,Reference!$H$70:$AL$112,43,FALSE))</f>
        <v/>
      </c>
    </row>
    <row r="347" spans="5:15" x14ac:dyDescent="0.45">
      <c r="E347" t="str">
        <f>IF(B347="","",VLOOKUP(B347,Reference!$B$3:$F$42,2,FALSE))</f>
        <v/>
      </c>
      <c r="F347" s="89" t="str">
        <f>IF(B347="","",IF(E347="Each",D347/C347,IF(E347="Count",$H$5*D347/C347,IF(E347="Area",ROUNDUP(D347/(VLOOKUP(B347,Reference!$H$70:$AL$112,M347,FALSE)*(C347/$H$6)),2),ROUNDUP(D347/(VLOOKUP(B347,Reference!$H$70:$AL$112,M347,FALSE)*C347),2)))))</f>
        <v/>
      </c>
      <c r="G347" t="str">
        <f t="shared" si="11"/>
        <v/>
      </c>
      <c r="N347" t="str">
        <f t="shared" si="12"/>
        <v/>
      </c>
      <c r="O347" t="str">
        <f>IF(G347="","",HLOOKUP(N347,Reference!$H$70:$AL$112,43,FALSE))</f>
        <v/>
      </c>
    </row>
    <row r="348" spans="5:15" x14ac:dyDescent="0.45">
      <c r="E348" t="str">
        <f>IF(B348="","",VLOOKUP(B348,Reference!$B$3:$F$42,2,FALSE))</f>
        <v/>
      </c>
      <c r="F348" s="89" t="str">
        <f>IF(B348="","",IF(E348="Each",D348/C348,IF(E348="Count",$H$5*D348/C348,IF(E348="Area",ROUNDUP(D348/(VLOOKUP(B348,Reference!$H$70:$AL$112,M348,FALSE)*(C348/$H$6)),2),ROUNDUP(D348/(VLOOKUP(B348,Reference!$H$70:$AL$112,M348,FALSE)*C348),2)))))</f>
        <v/>
      </c>
      <c r="G348" t="str">
        <f t="shared" si="11"/>
        <v/>
      </c>
      <c r="N348" t="str">
        <f t="shared" si="12"/>
        <v/>
      </c>
      <c r="O348" t="str">
        <f>IF(G348="","",HLOOKUP(N348,Reference!$H$70:$AL$112,43,FALSE))</f>
        <v/>
      </c>
    </row>
    <row r="349" spans="5:15" x14ac:dyDescent="0.45">
      <c r="E349" t="str">
        <f>IF(B349="","",VLOOKUP(B349,Reference!$B$3:$F$42,2,FALSE))</f>
        <v/>
      </c>
      <c r="F349" s="89" t="str">
        <f>IF(B349="","",IF(E349="Each",D349/C349,IF(E349="Count",$H$5*D349/C349,IF(E349="Area",ROUNDUP(D349/(VLOOKUP(B349,Reference!$H$70:$AL$112,M349,FALSE)*(C349/$H$6)),2),ROUNDUP(D349/(VLOOKUP(B349,Reference!$H$70:$AL$112,M349,FALSE)*C349),2)))))</f>
        <v/>
      </c>
      <c r="G349" t="str">
        <f t="shared" si="11"/>
        <v/>
      </c>
      <c r="N349" t="str">
        <f t="shared" si="12"/>
        <v/>
      </c>
      <c r="O349" t="str">
        <f>IF(G349="","",HLOOKUP(N349,Reference!$H$70:$AL$112,43,FALSE))</f>
        <v/>
      </c>
    </row>
    <row r="350" spans="5:15" x14ac:dyDescent="0.45">
      <c r="E350" t="str">
        <f>IF(B350="","",VLOOKUP(B350,Reference!$B$3:$F$42,2,FALSE))</f>
        <v/>
      </c>
      <c r="F350" s="89" t="str">
        <f>IF(B350="","",IF(E350="Each",D350/C350,IF(E350="Count",$H$5*D350/C350,IF(E350="Area",ROUNDUP(D350/(VLOOKUP(B350,Reference!$H$70:$AL$112,M350,FALSE)*(C350/$H$6)),2),ROUNDUP(D350/(VLOOKUP(B350,Reference!$H$70:$AL$112,M350,FALSE)*C350),2)))))</f>
        <v/>
      </c>
      <c r="G350" t="str">
        <f t="shared" si="11"/>
        <v/>
      </c>
      <c r="N350" t="str">
        <f t="shared" si="12"/>
        <v/>
      </c>
      <c r="O350" t="str">
        <f>IF(G350="","",HLOOKUP(N350,Reference!$H$70:$AL$112,43,FALSE))</f>
        <v/>
      </c>
    </row>
    <row r="351" spans="5:15" x14ac:dyDescent="0.45">
      <c r="E351" t="str">
        <f>IF(B351="","",VLOOKUP(B351,Reference!$B$3:$F$42,2,FALSE))</f>
        <v/>
      </c>
      <c r="F351" s="89" t="str">
        <f>IF(B351="","",IF(E351="Each",D351/C351,IF(E351="Count",$H$5*D351/C351,IF(E351="Area",ROUNDUP(D351/(VLOOKUP(B351,Reference!$H$70:$AL$112,M351,FALSE)*(C351/$H$6)),2),ROUNDUP(D351/(VLOOKUP(B351,Reference!$H$70:$AL$112,M351,FALSE)*C351),2)))))</f>
        <v/>
      </c>
      <c r="G351" t="str">
        <f t="shared" si="11"/>
        <v/>
      </c>
      <c r="N351" t="str">
        <f t="shared" si="12"/>
        <v/>
      </c>
      <c r="O351" t="str">
        <f>IF(G351="","",HLOOKUP(N351,Reference!$H$70:$AL$112,43,FALSE))</f>
        <v/>
      </c>
    </row>
    <row r="352" spans="5:15" x14ac:dyDescent="0.45">
      <c r="E352" t="str">
        <f>IF(B352="","",VLOOKUP(B352,Reference!$B$3:$F$42,2,FALSE))</f>
        <v/>
      </c>
      <c r="F352" s="89" t="str">
        <f>IF(B352="","",IF(E352="Each",D352/C352,IF(E352="Count",$H$5*D352/C352,IF(E352="Area",ROUNDUP(D352/(VLOOKUP(B352,Reference!$H$70:$AL$112,M352,FALSE)*(C352/$H$6)),2),ROUNDUP(D352/(VLOOKUP(B352,Reference!$H$70:$AL$112,M352,FALSE)*C352),2)))))</f>
        <v/>
      </c>
      <c r="G352" t="str">
        <f t="shared" si="11"/>
        <v/>
      </c>
      <c r="N352" t="str">
        <f t="shared" si="12"/>
        <v/>
      </c>
      <c r="O352" t="str">
        <f>IF(G352="","",HLOOKUP(N352,Reference!$H$70:$AL$112,43,FALSE))</f>
        <v/>
      </c>
    </row>
    <row r="353" spans="5:15" x14ac:dyDescent="0.45">
      <c r="E353" t="str">
        <f>IF(B353="","",VLOOKUP(B353,Reference!$B$3:$F$42,2,FALSE))</f>
        <v/>
      </c>
      <c r="F353" s="89" t="str">
        <f>IF(B353="","",IF(E353="Each",D353/C353,IF(E353="Count",$H$5*D353/C353,IF(E353="Area",ROUNDUP(D353/(VLOOKUP(B353,Reference!$H$70:$AL$112,M353,FALSE)*(C353/$H$6)),2),ROUNDUP(D353/(VLOOKUP(B353,Reference!$H$70:$AL$112,M353,FALSE)*C353),2)))))</f>
        <v/>
      </c>
      <c r="G353" t="str">
        <f t="shared" si="11"/>
        <v/>
      </c>
      <c r="N353" t="str">
        <f t="shared" si="12"/>
        <v/>
      </c>
      <c r="O353" t="str">
        <f>IF(G353="","",HLOOKUP(N353,Reference!$H$70:$AL$112,43,FALSE))</f>
        <v/>
      </c>
    </row>
    <row r="354" spans="5:15" x14ac:dyDescent="0.45">
      <c r="E354" t="str">
        <f>IF(B354="","",VLOOKUP(B354,Reference!$B$3:$F$42,2,FALSE))</f>
        <v/>
      </c>
      <c r="F354" s="89" t="str">
        <f>IF(B354="","",IF(E354="Each",D354/C354,IF(E354="Count",$H$5*D354/C354,IF(E354="Area",ROUNDUP(D354/(VLOOKUP(B354,Reference!$H$70:$AL$112,M354,FALSE)*(C354/$H$6)),2),ROUNDUP(D354/(VLOOKUP(B354,Reference!$H$70:$AL$112,M354,FALSE)*C354),2)))))</f>
        <v/>
      </c>
      <c r="G354" t="str">
        <f t="shared" si="11"/>
        <v/>
      </c>
      <c r="N354" t="str">
        <f t="shared" si="12"/>
        <v/>
      </c>
      <c r="O354" t="str">
        <f>IF(G354="","",HLOOKUP(N354,Reference!$H$70:$AL$112,43,FALSE))</f>
        <v/>
      </c>
    </row>
    <row r="355" spans="5:15" x14ac:dyDescent="0.45">
      <c r="E355" t="str">
        <f>IF(B355="","",VLOOKUP(B355,Reference!$B$3:$F$42,2,FALSE))</f>
        <v/>
      </c>
      <c r="F355" s="89" t="str">
        <f>IF(B355="","",IF(E355="Each",D355/C355,IF(E355="Count",$H$5*D355/C355,IF(E355="Area",ROUNDUP(D355/(VLOOKUP(B355,Reference!$H$70:$AL$112,M355,FALSE)*(C355/$H$6)),2),ROUNDUP(D355/(VLOOKUP(B355,Reference!$H$70:$AL$112,M355,FALSE)*C355),2)))))</f>
        <v/>
      </c>
      <c r="G355" t="str">
        <f t="shared" si="11"/>
        <v/>
      </c>
      <c r="N355" t="str">
        <f t="shared" si="12"/>
        <v/>
      </c>
      <c r="O355" t="str">
        <f>IF(G355="","",HLOOKUP(N355,Reference!$H$70:$AL$112,43,FALSE))</f>
        <v/>
      </c>
    </row>
    <row r="356" spans="5:15" x14ac:dyDescent="0.45">
      <c r="E356" t="str">
        <f>IF(B356="","",VLOOKUP(B356,Reference!$B$3:$F$42,2,FALSE))</f>
        <v/>
      </c>
      <c r="F356" s="89" t="str">
        <f>IF(B356="","",IF(E356="Each",D356/C356,IF(E356="Count",$H$5*D356/C356,IF(E356="Area",ROUNDUP(D356/(VLOOKUP(B356,Reference!$H$70:$AL$112,M356,FALSE)*(C356/$H$6)),2),ROUNDUP(D356/(VLOOKUP(B356,Reference!$H$70:$AL$112,M356,FALSE)*C356),2)))))</f>
        <v/>
      </c>
      <c r="G356" t="str">
        <f t="shared" si="11"/>
        <v/>
      </c>
      <c r="N356" t="str">
        <f t="shared" si="12"/>
        <v/>
      </c>
      <c r="O356" t="str">
        <f>IF(G356="","",HLOOKUP(N356,Reference!$H$70:$AL$112,43,FALSE))</f>
        <v/>
      </c>
    </row>
    <row r="357" spans="5:15" x14ac:dyDescent="0.45">
      <c r="E357" t="str">
        <f>IF(B357="","",VLOOKUP(B357,Reference!$B$3:$F$42,2,FALSE))</f>
        <v/>
      </c>
      <c r="F357" s="89" t="str">
        <f>IF(B357="","",IF(E357="Each",D357/C357,IF(E357="Count",$H$5*D357/C357,IF(E357="Area",ROUNDUP(D357/(VLOOKUP(B357,Reference!$H$70:$AL$112,M357,FALSE)*(C357/$H$6)),2),ROUNDUP(D357/(VLOOKUP(B357,Reference!$H$70:$AL$112,M357,FALSE)*C357),2)))))</f>
        <v/>
      </c>
      <c r="G357" t="str">
        <f t="shared" si="11"/>
        <v/>
      </c>
      <c r="N357" t="str">
        <f t="shared" si="12"/>
        <v/>
      </c>
      <c r="O357" t="str">
        <f>IF(G357="","",HLOOKUP(N357,Reference!$H$70:$AL$112,43,FALSE))</f>
        <v/>
      </c>
    </row>
    <row r="358" spans="5:15" x14ac:dyDescent="0.45">
      <c r="E358" t="str">
        <f>IF(B358="","",VLOOKUP(B358,Reference!$B$3:$F$42,2,FALSE))</f>
        <v/>
      </c>
      <c r="F358" s="89" t="str">
        <f>IF(B358="","",IF(E358="Each",D358/C358,IF(E358="Count",$H$5*D358/C358,IF(E358="Area",ROUNDUP(D358/(VLOOKUP(B358,Reference!$H$70:$AL$112,M358,FALSE)*(C358/$H$6)),2),ROUNDUP(D358/(VLOOKUP(B358,Reference!$H$70:$AL$112,M358,FALSE)*C358),2)))))</f>
        <v/>
      </c>
      <c r="G358" t="str">
        <f t="shared" si="11"/>
        <v/>
      </c>
      <c r="N358" t="str">
        <f t="shared" si="12"/>
        <v/>
      </c>
      <c r="O358" t="str">
        <f>IF(G358="","",HLOOKUP(N358,Reference!$H$70:$AL$112,43,FALSE))</f>
        <v/>
      </c>
    </row>
    <row r="359" spans="5:15" x14ac:dyDescent="0.45">
      <c r="E359" t="str">
        <f>IF(B359="","",VLOOKUP(B359,Reference!$B$3:$F$42,2,FALSE))</f>
        <v/>
      </c>
      <c r="F359" s="89" t="str">
        <f>IF(B359="","",IF(E359="Each",D359/C359,IF(E359="Count",$H$5*D359/C359,IF(E359="Area",ROUNDUP(D359/(VLOOKUP(B359,Reference!$H$70:$AL$112,M359,FALSE)*(C359/$H$6)),2),ROUNDUP(D359/(VLOOKUP(B359,Reference!$H$70:$AL$112,M359,FALSE)*C359),2)))))</f>
        <v/>
      </c>
      <c r="G359" t="str">
        <f t="shared" si="11"/>
        <v/>
      </c>
      <c r="N359" t="str">
        <f t="shared" si="12"/>
        <v/>
      </c>
      <c r="O359" t="str">
        <f>IF(G359="","",HLOOKUP(N359,Reference!$H$70:$AL$112,43,FALSE))</f>
        <v/>
      </c>
    </row>
    <row r="360" spans="5:15" x14ac:dyDescent="0.45">
      <c r="E360" t="str">
        <f>IF(B360="","",VLOOKUP(B360,Reference!$B$3:$F$42,2,FALSE))</f>
        <v/>
      </c>
      <c r="F360" s="89" t="str">
        <f>IF(B360="","",IF(E360="Each",D360/C360,IF(E360="Count",$H$5*D360/C360,IF(E360="Area",ROUNDUP(D360/(VLOOKUP(B360,Reference!$H$70:$AL$112,M360,FALSE)*(C360/$H$6)),2),ROUNDUP(D360/(VLOOKUP(B360,Reference!$H$70:$AL$112,M360,FALSE)*C360),2)))))</f>
        <v/>
      </c>
      <c r="G360" t="str">
        <f t="shared" si="11"/>
        <v/>
      </c>
      <c r="N360" t="str">
        <f t="shared" si="12"/>
        <v/>
      </c>
      <c r="O360" t="str">
        <f>IF(G360="","",HLOOKUP(N360,Reference!$H$70:$AL$112,43,FALSE))</f>
        <v/>
      </c>
    </row>
    <row r="361" spans="5:15" x14ac:dyDescent="0.45">
      <c r="E361" t="str">
        <f>IF(B361="","",VLOOKUP(B361,Reference!$B$3:$F$42,2,FALSE))</f>
        <v/>
      </c>
      <c r="F361" s="89" t="str">
        <f>IF(B361="","",IF(E361="Each",D361/C361,IF(E361="Count",$H$5*D361/C361,IF(E361="Area",ROUNDUP(D361/(VLOOKUP(B361,Reference!$H$70:$AL$112,M361,FALSE)*(C361/$H$6)),2),ROUNDUP(D361/(VLOOKUP(B361,Reference!$H$70:$AL$112,M361,FALSE)*C361),2)))))</f>
        <v/>
      </c>
      <c r="G361" t="str">
        <f t="shared" si="11"/>
        <v/>
      </c>
      <c r="N361" t="str">
        <f t="shared" si="12"/>
        <v/>
      </c>
      <c r="O361" t="str">
        <f>IF(G361="","",HLOOKUP(N361,Reference!$H$70:$AL$112,43,FALSE))</f>
        <v/>
      </c>
    </row>
    <row r="362" spans="5:15" x14ac:dyDescent="0.45">
      <c r="E362" t="str">
        <f>IF(B362="","",VLOOKUP(B362,Reference!$B$3:$F$42,2,FALSE))</f>
        <v/>
      </c>
      <c r="F362" s="89" t="str">
        <f>IF(B362="","",IF(E362="Each",D362/C362,IF(E362="Count",$H$5*D362/C362,IF(E362="Area",ROUNDUP(D362/(VLOOKUP(B362,Reference!$H$70:$AL$112,M362,FALSE)*(C362/$H$6)),2),ROUNDUP(D362/(VLOOKUP(B362,Reference!$H$70:$AL$112,M362,FALSE)*C362),2)))))</f>
        <v/>
      </c>
      <c r="G362" t="str">
        <f t="shared" si="11"/>
        <v/>
      </c>
      <c r="N362" t="str">
        <f t="shared" si="12"/>
        <v/>
      </c>
      <c r="O362" t="str">
        <f>IF(G362="","",HLOOKUP(N362,Reference!$H$70:$AL$112,43,FALSE))</f>
        <v/>
      </c>
    </row>
    <row r="363" spans="5:15" x14ac:dyDescent="0.45">
      <c r="E363" t="str">
        <f>IF(B363="","",VLOOKUP(B363,Reference!$B$3:$F$42,2,FALSE))</f>
        <v/>
      </c>
      <c r="F363" s="89" t="str">
        <f>IF(B363="","",IF(E363="Each",D363/C363,IF(E363="Count",$H$5*D363/C363,IF(E363="Area",ROUNDUP(D363/(VLOOKUP(B363,Reference!$H$70:$AL$112,M363,FALSE)*(C363/$H$6)),2),ROUNDUP(D363/(VLOOKUP(B363,Reference!$H$70:$AL$112,M363,FALSE)*C363),2)))))</f>
        <v/>
      </c>
      <c r="G363" t="str">
        <f t="shared" si="11"/>
        <v/>
      </c>
      <c r="N363" t="str">
        <f t="shared" si="12"/>
        <v/>
      </c>
      <c r="O363" t="str">
        <f>IF(G363="","",HLOOKUP(N363,Reference!$H$70:$AL$112,43,FALSE))</f>
        <v/>
      </c>
    </row>
    <row r="364" spans="5:15" x14ac:dyDescent="0.45">
      <c r="E364" t="str">
        <f>IF(B364="","",VLOOKUP(B364,Reference!$B$3:$F$42,2,FALSE))</f>
        <v/>
      </c>
      <c r="F364" s="89" t="str">
        <f>IF(B364="","",IF(E364="Each",D364/C364,IF(E364="Count",$H$5*D364/C364,IF(E364="Area",ROUNDUP(D364/(VLOOKUP(B364,Reference!$H$70:$AL$112,M364,FALSE)*(C364/$H$6)),2),ROUNDUP(D364/(VLOOKUP(B364,Reference!$H$70:$AL$112,M364,FALSE)*C364),2)))))</f>
        <v/>
      </c>
      <c r="G364" t="str">
        <f t="shared" si="11"/>
        <v/>
      </c>
      <c r="N364" t="str">
        <f t="shared" si="12"/>
        <v/>
      </c>
      <c r="O364" t="str">
        <f>IF(G364="","",HLOOKUP(N364,Reference!$H$70:$AL$112,43,FALSE))</f>
        <v/>
      </c>
    </row>
    <row r="365" spans="5:15" x14ac:dyDescent="0.45">
      <c r="E365" t="str">
        <f>IF(B365="","",VLOOKUP(B365,Reference!$B$3:$F$42,2,FALSE))</f>
        <v/>
      </c>
      <c r="F365" s="89" t="str">
        <f>IF(B365="","",IF(E365="Each",D365/C365,IF(E365="Count",$H$5*D365/C365,IF(E365="Area",ROUNDUP(D365/(VLOOKUP(B365,Reference!$H$70:$AL$112,M365,FALSE)*(C365/$H$6)),2),ROUNDUP(D365/(VLOOKUP(B365,Reference!$H$70:$AL$112,M365,FALSE)*C365),2)))))</f>
        <v/>
      </c>
      <c r="G365" t="str">
        <f t="shared" si="11"/>
        <v/>
      </c>
      <c r="N365" t="str">
        <f t="shared" si="12"/>
        <v/>
      </c>
      <c r="O365" t="str">
        <f>IF(G365="","",HLOOKUP(N365,Reference!$H$70:$AL$112,43,FALSE))</f>
        <v/>
      </c>
    </row>
    <row r="366" spans="5:15" x14ac:dyDescent="0.45">
      <c r="E366" t="str">
        <f>IF(B366="","",VLOOKUP(B366,Reference!$B$3:$F$42,2,FALSE))</f>
        <v/>
      </c>
      <c r="F366" s="89" t="str">
        <f>IF(B366="","",IF(E366="Each",D366/C366,IF(E366="Count",$H$5*D366/C366,IF(E366="Area",ROUNDUP(D366/(VLOOKUP(B366,Reference!$H$70:$AL$112,M366,FALSE)*(C366/$H$6)),2),ROUNDUP(D366/(VLOOKUP(B366,Reference!$H$70:$AL$112,M366,FALSE)*C366),2)))))</f>
        <v/>
      </c>
      <c r="G366" t="str">
        <f t="shared" si="11"/>
        <v/>
      </c>
      <c r="N366" t="str">
        <f t="shared" si="12"/>
        <v/>
      </c>
      <c r="O366" t="str">
        <f>IF(G366="","",HLOOKUP(N366,Reference!$H$70:$AL$112,43,FALSE))</f>
        <v/>
      </c>
    </row>
    <row r="367" spans="5:15" x14ac:dyDescent="0.45">
      <c r="E367" t="str">
        <f>IF(B367="","",VLOOKUP(B367,Reference!$B$3:$F$42,2,FALSE))</f>
        <v/>
      </c>
      <c r="F367" s="89" t="str">
        <f>IF(B367="","",IF(E367="Each",D367/C367,IF(E367="Count",$H$5*D367/C367,IF(E367="Area",ROUNDUP(D367/(VLOOKUP(B367,Reference!$H$70:$AL$112,M367,FALSE)*(C367/$H$6)),2),ROUNDUP(D367/(VLOOKUP(B367,Reference!$H$70:$AL$112,M367,FALSE)*C367),2)))))</f>
        <v/>
      </c>
      <c r="G367" t="str">
        <f t="shared" si="11"/>
        <v/>
      </c>
      <c r="N367" t="str">
        <f t="shared" si="12"/>
        <v/>
      </c>
      <c r="O367" t="str">
        <f>IF(G367="","",HLOOKUP(N367,Reference!$H$70:$AL$112,43,FALSE))</f>
        <v/>
      </c>
    </row>
    <row r="368" spans="5:15" x14ac:dyDescent="0.45">
      <c r="E368" t="str">
        <f>IF(B368="","",VLOOKUP(B368,Reference!$B$3:$F$42,2,FALSE))</f>
        <v/>
      </c>
      <c r="F368" s="89" t="str">
        <f>IF(B368="","",IF(E368="Each",D368/C368,IF(E368="Count",$H$5*D368/C368,IF(E368="Area",ROUNDUP(D368/(VLOOKUP(B368,Reference!$H$70:$AL$112,M368,FALSE)*(C368/$H$6)),2),ROUNDUP(D368/(VLOOKUP(B368,Reference!$H$70:$AL$112,M368,FALSE)*C368),2)))))</f>
        <v/>
      </c>
      <c r="G368" t="str">
        <f t="shared" si="11"/>
        <v/>
      </c>
      <c r="N368" t="str">
        <f t="shared" si="12"/>
        <v/>
      </c>
      <c r="O368" t="str">
        <f>IF(G368="","",HLOOKUP(N368,Reference!$H$70:$AL$112,43,FALSE))</f>
        <v/>
      </c>
    </row>
    <row r="369" spans="5:15" x14ac:dyDescent="0.45">
      <c r="E369" t="str">
        <f>IF(B369="","",VLOOKUP(B369,Reference!$B$3:$F$42,2,FALSE))</f>
        <v/>
      </c>
      <c r="F369" s="89" t="str">
        <f>IF(B369="","",IF(E369="Each",D369/C369,IF(E369="Count",$H$5*D369/C369,IF(E369="Area",ROUNDUP(D369/(VLOOKUP(B369,Reference!$H$70:$AL$112,M369,FALSE)*(C369/$H$6)),2),ROUNDUP(D369/(VLOOKUP(B369,Reference!$H$70:$AL$112,M369,FALSE)*C369),2)))))</f>
        <v/>
      </c>
      <c r="G369" t="str">
        <f t="shared" si="11"/>
        <v/>
      </c>
      <c r="N369" t="str">
        <f t="shared" si="12"/>
        <v/>
      </c>
      <c r="O369" t="str">
        <f>IF(G369="","",HLOOKUP(N369,Reference!$H$70:$AL$112,43,FALSE))</f>
        <v/>
      </c>
    </row>
    <row r="370" spans="5:15" x14ac:dyDescent="0.45">
      <c r="E370" t="str">
        <f>IF(B370="","",VLOOKUP(B370,Reference!$B$3:$F$42,2,FALSE))</f>
        <v/>
      </c>
      <c r="F370" s="89" t="str">
        <f>IF(B370="","",IF(E370="Each",D370/C370,IF(E370="Count",$H$5*D370/C370,IF(E370="Area",ROUNDUP(D370/(VLOOKUP(B370,Reference!$H$70:$AL$112,M370,FALSE)*(C370/$H$6)),2),ROUNDUP(D370/(VLOOKUP(B370,Reference!$H$70:$AL$112,M370,FALSE)*C370),2)))))</f>
        <v/>
      </c>
      <c r="G370" t="str">
        <f t="shared" si="11"/>
        <v/>
      </c>
      <c r="N370" t="str">
        <f t="shared" si="12"/>
        <v/>
      </c>
      <c r="O370" t="str">
        <f>IF(G370="","",HLOOKUP(N370,Reference!$H$70:$AL$112,43,FALSE))</f>
        <v/>
      </c>
    </row>
    <row r="371" spans="5:15" x14ac:dyDescent="0.45">
      <c r="E371" t="str">
        <f>IF(B371="","",VLOOKUP(B371,Reference!$B$3:$F$42,2,FALSE))</f>
        <v/>
      </c>
      <c r="F371" s="89" t="str">
        <f>IF(B371="","",IF(E371="Each",D371/C371,IF(E371="Count",$H$5*D371/C371,IF(E371="Area",ROUNDUP(D371/(VLOOKUP(B371,Reference!$H$70:$AL$112,M371,FALSE)*(C371/$H$6)),2),ROUNDUP(D371/(VLOOKUP(B371,Reference!$H$70:$AL$112,M371,FALSE)*C371),2)))))</f>
        <v/>
      </c>
      <c r="G371" t="str">
        <f t="shared" si="11"/>
        <v/>
      </c>
      <c r="N371" t="str">
        <f t="shared" si="12"/>
        <v/>
      </c>
      <c r="O371" t="str">
        <f>IF(G371="","",HLOOKUP(N371,Reference!$H$70:$AL$112,43,FALSE))</f>
        <v/>
      </c>
    </row>
    <row r="372" spans="5:15" x14ac:dyDescent="0.45">
      <c r="E372" t="str">
        <f>IF(B372="","",VLOOKUP(B372,Reference!$B$3:$F$42,2,FALSE))</f>
        <v/>
      </c>
      <c r="F372" s="89" t="str">
        <f>IF(B372="","",IF(E372="Each",D372/C372,IF(E372="Count",$H$5*D372/C372,IF(E372="Area",ROUNDUP(D372/(VLOOKUP(B372,Reference!$H$70:$AL$112,M372,FALSE)*(C372/$H$6)),2),ROUNDUP(D372/(VLOOKUP(B372,Reference!$H$70:$AL$112,M372,FALSE)*C372),2)))))</f>
        <v/>
      </c>
      <c r="G372" t="str">
        <f t="shared" si="11"/>
        <v/>
      </c>
      <c r="N372" t="str">
        <f t="shared" si="12"/>
        <v/>
      </c>
      <c r="O372" t="str">
        <f>IF(G372="","",HLOOKUP(N372,Reference!$H$70:$AL$112,43,FALSE))</f>
        <v/>
      </c>
    </row>
    <row r="373" spans="5:15" x14ac:dyDescent="0.45">
      <c r="E373" t="str">
        <f>IF(B373="","",VLOOKUP(B373,Reference!$B$3:$F$42,2,FALSE))</f>
        <v/>
      </c>
      <c r="F373" s="89" t="str">
        <f>IF(B373="","",IF(E373="Each",D373/C373,IF(E373="Count",$H$5*D373/C373,IF(E373="Area",ROUNDUP(D373/(VLOOKUP(B373,Reference!$H$70:$AL$112,M373,FALSE)*(C373/$H$6)),2),ROUNDUP(D373/(VLOOKUP(B373,Reference!$H$70:$AL$112,M373,FALSE)*C373),2)))))</f>
        <v/>
      </c>
      <c r="G373" t="str">
        <f t="shared" si="11"/>
        <v/>
      </c>
      <c r="N373" t="str">
        <f t="shared" si="12"/>
        <v/>
      </c>
      <c r="O373" t="str">
        <f>IF(G373="","",HLOOKUP(N373,Reference!$H$70:$AL$112,43,FALSE))</f>
        <v/>
      </c>
    </row>
    <row r="374" spans="5:15" x14ac:dyDescent="0.45">
      <c r="E374" t="str">
        <f>IF(B374="","",VLOOKUP(B374,Reference!$B$3:$F$42,2,FALSE))</f>
        <v/>
      </c>
      <c r="F374" s="89" t="str">
        <f>IF(B374="","",IF(E374="Each",D374/C374,IF(E374="Count",$H$5*D374/C374,IF(E374="Area",ROUNDUP(D374/(VLOOKUP(B374,Reference!$H$70:$AL$112,M374,FALSE)*(C374/$H$6)),2),ROUNDUP(D374/(VLOOKUP(B374,Reference!$H$70:$AL$112,M374,FALSE)*C374),2)))))</f>
        <v/>
      </c>
      <c r="G374" t="str">
        <f t="shared" si="11"/>
        <v/>
      </c>
      <c r="N374" t="str">
        <f t="shared" si="12"/>
        <v/>
      </c>
      <c r="O374" t="str">
        <f>IF(G374="","",HLOOKUP(N374,Reference!$H$70:$AL$112,43,FALSE))</f>
        <v/>
      </c>
    </row>
    <row r="375" spans="5:15" x14ac:dyDescent="0.45">
      <c r="E375" t="str">
        <f>IF(B375="","",VLOOKUP(B375,Reference!$B$3:$F$42,2,FALSE))</f>
        <v/>
      </c>
      <c r="F375" s="89" t="str">
        <f>IF(B375="","",IF(E375="Each",D375/C375,IF(E375="Count",$H$5*D375/C375,IF(E375="Area",ROUNDUP(D375/(VLOOKUP(B375,Reference!$H$70:$AL$112,M375,FALSE)*(C375/$H$6)),2),ROUNDUP(D375/(VLOOKUP(B375,Reference!$H$70:$AL$112,M375,FALSE)*C375),2)))))</f>
        <v/>
      </c>
      <c r="G375" t="str">
        <f t="shared" si="11"/>
        <v/>
      </c>
      <c r="N375" t="str">
        <f t="shared" si="12"/>
        <v/>
      </c>
      <c r="O375" t="str">
        <f>IF(G375="","",HLOOKUP(N375,Reference!$H$70:$AL$112,43,FALSE))</f>
        <v/>
      </c>
    </row>
    <row r="376" spans="5:15" x14ac:dyDescent="0.45">
      <c r="E376" t="str">
        <f>IF(B376="","",VLOOKUP(B376,Reference!$B$3:$F$42,2,FALSE))</f>
        <v/>
      </c>
      <c r="F376" s="89" t="str">
        <f>IF(B376="","",IF(E376="Each",D376/C376,IF(E376="Count",$H$5*D376/C376,IF(E376="Area",ROUNDUP(D376/(VLOOKUP(B376,Reference!$H$70:$AL$112,M376,FALSE)*(C376/$H$6)),2),ROUNDUP(D376/(VLOOKUP(B376,Reference!$H$70:$AL$112,M376,FALSE)*C376),2)))))</f>
        <v/>
      </c>
      <c r="G376" t="str">
        <f t="shared" si="11"/>
        <v/>
      </c>
      <c r="N376" t="str">
        <f t="shared" si="12"/>
        <v/>
      </c>
      <c r="O376" t="str">
        <f>IF(G376="","",HLOOKUP(N376,Reference!$H$70:$AL$112,43,FALSE))</f>
        <v/>
      </c>
    </row>
    <row r="377" spans="5:15" x14ac:dyDescent="0.45">
      <c r="E377" t="str">
        <f>IF(B377="","",VLOOKUP(B377,Reference!$B$3:$F$42,2,FALSE))</f>
        <v/>
      </c>
      <c r="F377" s="89" t="str">
        <f>IF(B377="","",IF(E377="Each",D377/C377,IF(E377="Count",$H$5*D377/C377,IF(E377="Area",ROUNDUP(D377/(VLOOKUP(B377,Reference!$H$70:$AL$112,M377,FALSE)*(C377/$H$6)),2),ROUNDUP(D377/(VLOOKUP(B377,Reference!$H$70:$AL$112,M377,FALSE)*C377),2)))))</f>
        <v/>
      </c>
      <c r="G377" t="str">
        <f t="shared" si="11"/>
        <v/>
      </c>
      <c r="N377" t="str">
        <f t="shared" si="12"/>
        <v/>
      </c>
      <c r="O377" t="str">
        <f>IF(G377="","",HLOOKUP(N377,Reference!$H$70:$AL$112,43,FALSE))</f>
        <v/>
      </c>
    </row>
    <row r="378" spans="5:15" x14ac:dyDescent="0.45">
      <c r="E378" t="str">
        <f>IF(B378="","",VLOOKUP(B378,Reference!$B$3:$F$42,2,FALSE))</f>
        <v/>
      </c>
      <c r="F378" s="89" t="str">
        <f>IF(B378="","",IF(E378="Each",D378/C378,IF(E378="Count",$H$5*D378/C378,IF(E378="Area",ROUNDUP(D378/(VLOOKUP(B378,Reference!$H$70:$AL$112,M378,FALSE)*(C378/$H$6)),2),ROUNDUP(D378/(VLOOKUP(B378,Reference!$H$70:$AL$112,M378,FALSE)*C378),2)))))</f>
        <v/>
      </c>
      <c r="G378" t="str">
        <f t="shared" si="11"/>
        <v/>
      </c>
      <c r="N378" t="str">
        <f t="shared" si="12"/>
        <v/>
      </c>
      <c r="O378" t="str">
        <f>IF(G378="","",HLOOKUP(N378,Reference!$H$70:$AL$112,43,FALSE))</f>
        <v/>
      </c>
    </row>
    <row r="379" spans="5:15" x14ac:dyDescent="0.45">
      <c r="E379" t="str">
        <f>IF(B379="","",VLOOKUP(B379,Reference!$B$3:$F$42,2,FALSE))</f>
        <v/>
      </c>
      <c r="F379" s="89" t="str">
        <f>IF(B379="","",IF(E379="Each",D379/C379,IF(E379="Count",$H$5*D379/C379,IF(E379="Area",ROUNDUP(D379/(VLOOKUP(B379,Reference!$H$70:$AL$112,M379,FALSE)*(C379/$H$6)),2),ROUNDUP(D379/(VLOOKUP(B379,Reference!$H$70:$AL$112,M379,FALSE)*C379),2)))))</f>
        <v/>
      </c>
      <c r="G379" t="str">
        <f t="shared" si="11"/>
        <v/>
      </c>
      <c r="N379" t="str">
        <f t="shared" si="12"/>
        <v/>
      </c>
      <c r="O379" t="str">
        <f>IF(G379="","",HLOOKUP(N379,Reference!$H$70:$AL$112,43,FALSE))</f>
        <v/>
      </c>
    </row>
    <row r="380" spans="5:15" x14ac:dyDescent="0.45">
      <c r="E380" t="str">
        <f>IF(B380="","",VLOOKUP(B380,Reference!$B$3:$F$42,2,FALSE))</f>
        <v/>
      </c>
      <c r="F380" s="89" t="str">
        <f>IF(B380="","",IF(E380="Each",D380/C380,IF(E380="Count",$H$5*D380/C380,IF(E380="Area",ROUNDUP(D380/(VLOOKUP(B380,Reference!$H$70:$AL$112,M380,FALSE)*(C380/$H$6)),2),ROUNDUP(D380/(VLOOKUP(B380,Reference!$H$70:$AL$112,M380,FALSE)*C380),2)))))</f>
        <v/>
      </c>
      <c r="G380" t="str">
        <f t="shared" si="11"/>
        <v/>
      </c>
      <c r="N380" t="str">
        <f t="shared" si="12"/>
        <v/>
      </c>
      <c r="O380" t="str">
        <f>IF(G380="","",HLOOKUP(N380,Reference!$H$70:$AL$112,43,FALSE))</f>
        <v/>
      </c>
    </row>
    <row r="381" spans="5:15" x14ac:dyDescent="0.45">
      <c r="E381" t="str">
        <f>IF(B381="","",VLOOKUP(B381,Reference!$B$3:$F$42,2,FALSE))</f>
        <v/>
      </c>
      <c r="F381" s="89" t="str">
        <f>IF(B381="","",IF(E381="Each",D381/C381,IF(E381="Count",$H$5*D381/C381,IF(E381="Area",ROUNDUP(D381/(VLOOKUP(B381,Reference!$H$70:$AL$112,M381,FALSE)*(C381/$H$6)),2),ROUNDUP(D381/(VLOOKUP(B381,Reference!$H$70:$AL$112,M381,FALSE)*C381),2)))))</f>
        <v/>
      </c>
      <c r="G381" t="str">
        <f t="shared" si="11"/>
        <v/>
      </c>
      <c r="N381" t="str">
        <f t="shared" si="12"/>
        <v/>
      </c>
      <c r="O381" t="str">
        <f>IF(G381="","",HLOOKUP(N381,Reference!$H$70:$AL$112,43,FALSE))</f>
        <v/>
      </c>
    </row>
    <row r="382" spans="5:15" x14ac:dyDescent="0.45">
      <c r="E382" t="str">
        <f>IF(B382="","",VLOOKUP(B382,Reference!$B$3:$F$42,2,FALSE))</f>
        <v/>
      </c>
      <c r="F382" s="89" t="str">
        <f>IF(B382="","",IF(E382="Each",D382/C382,IF(E382="Count",$H$5*D382/C382,IF(E382="Area",ROUNDUP(D382/(VLOOKUP(B382,Reference!$H$70:$AL$112,M382,FALSE)*(C382/$H$6)),2),ROUNDUP(D382/(VLOOKUP(B382,Reference!$H$70:$AL$112,M382,FALSE)*C382),2)))))</f>
        <v/>
      </c>
      <c r="G382" t="str">
        <f t="shared" si="11"/>
        <v/>
      </c>
      <c r="N382" t="str">
        <f t="shared" si="12"/>
        <v/>
      </c>
      <c r="O382" t="str">
        <f>IF(G382="","",HLOOKUP(N382,Reference!$H$70:$AL$112,43,FALSE))</f>
        <v/>
      </c>
    </row>
    <row r="383" spans="5:15" x14ac:dyDescent="0.45">
      <c r="E383" t="str">
        <f>IF(B383="","",VLOOKUP(B383,Reference!$B$3:$F$42,2,FALSE))</f>
        <v/>
      </c>
      <c r="F383" s="89" t="str">
        <f>IF(B383="","",IF(E383="Each",D383/C383,IF(E383="Count",$H$5*D383/C383,IF(E383="Area",ROUNDUP(D383/(VLOOKUP(B383,Reference!$H$70:$AL$112,M383,FALSE)*(C383/$H$6)),2),ROUNDUP(D383/(VLOOKUP(B383,Reference!$H$70:$AL$112,M383,FALSE)*C383),2)))))</f>
        <v/>
      </c>
      <c r="G383" t="str">
        <f t="shared" si="11"/>
        <v/>
      </c>
      <c r="N383" t="str">
        <f t="shared" si="12"/>
        <v/>
      </c>
      <c r="O383" t="str">
        <f>IF(G383="","",HLOOKUP(N383,Reference!$H$70:$AL$112,43,FALSE))</f>
        <v/>
      </c>
    </row>
    <row r="384" spans="5:15" x14ac:dyDescent="0.45">
      <c r="E384" t="str">
        <f>IF(B384="","",VLOOKUP(B384,Reference!$B$3:$F$42,2,FALSE))</f>
        <v/>
      </c>
      <c r="F384" s="89" t="str">
        <f>IF(B384="","",IF(E384="Each",D384/C384,IF(E384="Count",$H$5*D384/C384,IF(E384="Area",ROUNDUP(D384/(VLOOKUP(B384,Reference!$H$70:$AL$112,M384,FALSE)*(C384/$H$6)),2),ROUNDUP(D384/(VLOOKUP(B384,Reference!$H$70:$AL$112,M384,FALSE)*C384),2)))))</f>
        <v/>
      </c>
      <c r="G384" t="str">
        <f t="shared" si="11"/>
        <v/>
      </c>
      <c r="N384" t="str">
        <f t="shared" si="12"/>
        <v/>
      </c>
      <c r="O384" t="str">
        <f>IF(G384="","",HLOOKUP(N384,Reference!$H$70:$AL$112,43,FALSE))</f>
        <v/>
      </c>
    </row>
    <row r="385" spans="5:15" x14ac:dyDescent="0.45">
      <c r="E385" t="str">
        <f>IF(B385="","",VLOOKUP(B385,Reference!$B$3:$F$42,2,FALSE))</f>
        <v/>
      </c>
      <c r="F385" s="89" t="str">
        <f>IF(B385="","",IF(E385="Each",D385/C385,IF(E385="Count",$H$5*D385/C385,IF(E385="Area",ROUNDUP(D385/(VLOOKUP(B385,Reference!$H$70:$AL$112,M385,FALSE)*(C385/$H$6)),2),ROUNDUP(D385/(VLOOKUP(B385,Reference!$H$70:$AL$112,M385,FALSE)*C385),2)))))</f>
        <v/>
      </c>
      <c r="G385" t="str">
        <f t="shared" si="11"/>
        <v/>
      </c>
      <c r="N385" t="str">
        <f t="shared" si="12"/>
        <v/>
      </c>
      <c r="O385" t="str">
        <f>IF(G385="","",HLOOKUP(N385,Reference!$H$70:$AL$112,43,FALSE))</f>
        <v/>
      </c>
    </row>
    <row r="386" spans="5:15" x14ac:dyDescent="0.45">
      <c r="E386" t="str">
        <f>IF(B386="","",VLOOKUP(B386,Reference!$B$3:$F$42,2,FALSE))</f>
        <v/>
      </c>
      <c r="F386" s="89" t="str">
        <f>IF(B386="","",IF(E386="Each",D386/C386,IF(E386="Count",$H$5*D386/C386,IF(E386="Area",ROUNDUP(D386/(VLOOKUP(B386,Reference!$H$70:$AL$112,M386,FALSE)*(C386/$H$6)),2),ROUNDUP(D386/(VLOOKUP(B386,Reference!$H$70:$AL$112,M386,FALSE)*C386),2)))))</f>
        <v/>
      </c>
      <c r="G386" t="str">
        <f t="shared" si="11"/>
        <v/>
      </c>
      <c r="N386" t="str">
        <f t="shared" si="12"/>
        <v/>
      </c>
      <c r="O386" t="str">
        <f>IF(G386="","",HLOOKUP(N386,Reference!$H$70:$AL$112,43,FALSE))</f>
        <v/>
      </c>
    </row>
    <row r="387" spans="5:15" x14ac:dyDescent="0.45">
      <c r="E387" t="str">
        <f>IF(B387="","",VLOOKUP(B387,Reference!$B$3:$F$42,2,FALSE))</f>
        <v/>
      </c>
      <c r="F387" s="89" t="str">
        <f>IF(B387="","",IF(E387="Each",D387/C387,IF(E387="Count",$H$5*D387/C387,IF(E387="Area",ROUNDUP(D387/(VLOOKUP(B387,Reference!$H$70:$AL$112,M387,FALSE)*(C387/$H$6)),2),ROUNDUP(D387/(VLOOKUP(B387,Reference!$H$70:$AL$112,M387,FALSE)*C387),2)))))</f>
        <v/>
      </c>
      <c r="G387" t="str">
        <f t="shared" si="11"/>
        <v/>
      </c>
      <c r="N387" t="str">
        <f t="shared" si="12"/>
        <v/>
      </c>
      <c r="O387" t="str">
        <f>IF(G387="","",HLOOKUP(N387,Reference!$H$70:$AL$112,43,FALSE))</f>
        <v/>
      </c>
    </row>
    <row r="388" spans="5:15" x14ac:dyDescent="0.45">
      <c r="E388" t="str">
        <f>IF(B388="","",VLOOKUP(B388,Reference!$B$3:$F$42,2,FALSE))</f>
        <v/>
      </c>
      <c r="F388" s="89" t="str">
        <f>IF(B388="","",IF(E388="Each",D388/C388,IF(E388="Count",$H$5*D388/C388,IF(E388="Area",ROUNDUP(D388/(VLOOKUP(B388,Reference!$H$70:$AL$112,M388,FALSE)*(C388/$H$6)),2),ROUNDUP(D388/(VLOOKUP(B388,Reference!$H$70:$AL$112,M388,FALSE)*C388),2)))))</f>
        <v/>
      </c>
      <c r="G388" t="str">
        <f t="shared" si="11"/>
        <v/>
      </c>
      <c r="N388" t="str">
        <f t="shared" si="12"/>
        <v/>
      </c>
      <c r="O388" t="str">
        <f>IF(G388="","",HLOOKUP(N388,Reference!$H$70:$AL$112,43,FALSE))</f>
        <v/>
      </c>
    </row>
    <row r="389" spans="5:15" x14ac:dyDescent="0.45">
      <c r="E389" t="str">
        <f>IF(B389="","",VLOOKUP(B389,Reference!$B$3:$F$42,2,FALSE))</f>
        <v/>
      </c>
      <c r="F389" s="89" t="str">
        <f>IF(B389="","",IF(E389="Each",D389/C389,IF(E389="Count",$H$5*D389/C389,IF(E389="Area",ROUNDUP(D389/(VLOOKUP(B389,Reference!$H$70:$AL$112,M389,FALSE)*(C389/$H$6)),2),ROUNDUP(D389/(VLOOKUP(B389,Reference!$H$70:$AL$112,M389,FALSE)*C389),2)))))</f>
        <v/>
      </c>
      <c r="G389" t="str">
        <f t="shared" si="11"/>
        <v/>
      </c>
      <c r="N389" t="str">
        <f t="shared" si="12"/>
        <v/>
      </c>
      <c r="O389" t="str">
        <f>IF(G389="","",HLOOKUP(N389,Reference!$H$70:$AL$112,43,FALSE))</f>
        <v/>
      </c>
    </row>
    <row r="390" spans="5:15" x14ac:dyDescent="0.45">
      <c r="E390" t="str">
        <f>IF(B390="","",VLOOKUP(B390,Reference!$B$3:$F$42,2,FALSE))</f>
        <v/>
      </c>
      <c r="F390" s="89" t="str">
        <f>IF(B390="","",IF(E390="Each",D390/C390,IF(E390="Count",$H$5*D390/C390,IF(E390="Area",ROUNDUP(D390/(VLOOKUP(B390,Reference!$H$70:$AL$112,M390,FALSE)*(C390/$H$6)),2),ROUNDUP(D390/(VLOOKUP(B390,Reference!$H$70:$AL$112,M390,FALSE)*C390),2)))))</f>
        <v/>
      </c>
      <c r="G390" t="str">
        <f t="shared" si="11"/>
        <v/>
      </c>
      <c r="N390" t="str">
        <f t="shared" si="12"/>
        <v/>
      </c>
      <c r="O390" t="str">
        <f>IF(G390="","",HLOOKUP(N390,Reference!$H$70:$AL$112,43,FALSE))</f>
        <v/>
      </c>
    </row>
    <row r="391" spans="5:15" x14ac:dyDescent="0.45">
      <c r="E391" t="str">
        <f>IF(B391="","",VLOOKUP(B391,Reference!$B$3:$F$42,2,FALSE))</f>
        <v/>
      </c>
      <c r="F391" s="89" t="str">
        <f>IF(B391="","",IF(E391="Each",D391/C391,IF(E391="Count",$H$5*D391/C391,IF(E391="Area",ROUNDUP(D391/(VLOOKUP(B391,Reference!$H$70:$AL$112,M391,FALSE)*(C391/$H$6)),2),ROUNDUP(D391/(VLOOKUP(B391,Reference!$H$70:$AL$112,M391,FALSE)*C391),2)))))</f>
        <v/>
      </c>
      <c r="G391" t="str">
        <f t="shared" si="11"/>
        <v/>
      </c>
      <c r="N391" t="str">
        <f t="shared" si="12"/>
        <v/>
      </c>
      <c r="O391" t="str">
        <f>IF(G391="","",HLOOKUP(N391,Reference!$H$70:$AL$112,43,FALSE))</f>
        <v/>
      </c>
    </row>
    <row r="392" spans="5:15" x14ac:dyDescent="0.45">
      <c r="E392" t="str">
        <f>IF(B392="","",VLOOKUP(B392,Reference!$B$3:$F$42,2,FALSE))</f>
        <v/>
      </c>
      <c r="F392" s="89" t="str">
        <f>IF(B392="","",IF(E392="Each",D392/C392,IF(E392="Count",$H$5*D392/C392,IF(E392="Area",ROUNDUP(D392/(VLOOKUP(B392,Reference!$H$70:$AL$112,M392,FALSE)*(C392/$H$6)),2),ROUNDUP(D392/(VLOOKUP(B392,Reference!$H$70:$AL$112,M392,FALSE)*C392),2)))))</f>
        <v/>
      </c>
      <c r="G392" t="str">
        <f t="shared" si="11"/>
        <v/>
      </c>
      <c r="N392" t="str">
        <f t="shared" si="12"/>
        <v/>
      </c>
      <c r="O392" t="str">
        <f>IF(G392="","",HLOOKUP(N392,Reference!$H$70:$AL$112,43,FALSE))</f>
        <v/>
      </c>
    </row>
    <row r="393" spans="5:15" x14ac:dyDescent="0.45">
      <c r="E393" t="str">
        <f>IF(B393="","",VLOOKUP(B393,Reference!$B$3:$F$42,2,FALSE))</f>
        <v/>
      </c>
      <c r="F393" s="89" t="str">
        <f>IF(B393="","",IF(E393="Each",D393/C393,IF(E393="Count",$H$5*D393/C393,IF(E393="Area",ROUNDUP(D393/(VLOOKUP(B393,Reference!$H$70:$AL$112,M393,FALSE)*(C393/$H$6)),2),ROUNDUP(D393/(VLOOKUP(B393,Reference!$H$70:$AL$112,M393,FALSE)*C393),2)))))</f>
        <v/>
      </c>
      <c r="G393" t="str">
        <f t="shared" si="11"/>
        <v/>
      </c>
      <c r="N393" t="str">
        <f t="shared" si="12"/>
        <v/>
      </c>
      <c r="O393" t="str">
        <f>IF(G393="","",HLOOKUP(N393,Reference!$H$70:$AL$112,43,FALSE))</f>
        <v/>
      </c>
    </row>
    <row r="394" spans="5:15" x14ac:dyDescent="0.45">
      <c r="E394" t="str">
        <f>IF(B394="","",VLOOKUP(B394,Reference!$B$3:$F$42,2,FALSE))</f>
        <v/>
      </c>
      <c r="F394" s="89" t="str">
        <f>IF(B394="","",IF(E394="Each",D394/C394,IF(E394="Count",$H$5*D394/C394,IF(E394="Area",ROUNDUP(D394/(VLOOKUP(B394,Reference!$H$70:$AL$112,M394,FALSE)*(C394/$H$6)),2),ROUNDUP(D394/(VLOOKUP(B394,Reference!$H$70:$AL$112,M394,FALSE)*C394),2)))))</f>
        <v/>
      </c>
      <c r="G394" t="str">
        <f t="shared" si="11"/>
        <v/>
      </c>
      <c r="N394" t="str">
        <f t="shared" si="12"/>
        <v/>
      </c>
      <c r="O394" t="str">
        <f>IF(G394="","",HLOOKUP(N394,Reference!$H$70:$AL$112,43,FALSE))</f>
        <v/>
      </c>
    </row>
    <row r="395" spans="5:15" x14ac:dyDescent="0.45">
      <c r="E395" t="str">
        <f>IF(B395="","",VLOOKUP(B395,Reference!$B$3:$F$42,2,FALSE))</f>
        <v/>
      </c>
      <c r="F395" s="89" t="str">
        <f>IF(B395="","",IF(E395="Each",D395/C395,IF(E395="Count",$H$5*D395/C395,IF(E395="Area",ROUNDUP(D395/(VLOOKUP(B395,Reference!$H$70:$AL$112,M395,FALSE)*(C395/$H$6)),2),ROUNDUP(D395/(VLOOKUP(B395,Reference!$H$70:$AL$112,M395,FALSE)*C395),2)))))</f>
        <v/>
      </c>
      <c r="G395" t="str">
        <f t="shared" ref="G395:G458" si="13">IF(B395="","",VLOOKUP(E395,$E$2:$L$8,8,FALSE))</f>
        <v/>
      </c>
      <c r="N395" t="str">
        <f t="shared" si="12"/>
        <v/>
      </c>
      <c r="O395" t="str">
        <f>IF(G395="","",HLOOKUP(N395,Reference!$H$70:$AL$112,43,FALSE))</f>
        <v/>
      </c>
    </row>
    <row r="396" spans="5:15" x14ac:dyDescent="0.45">
      <c r="E396" t="str">
        <f>IF(B396="","",VLOOKUP(B396,Reference!$B$3:$F$42,2,FALSE))</f>
        <v/>
      </c>
      <c r="F396" s="89" t="str">
        <f>IF(B396="","",IF(E396="Each",D396/C396,IF(E396="Count",$H$5*D396/C396,IF(E396="Area",ROUNDUP(D396/(VLOOKUP(B396,Reference!$H$70:$AL$112,M396,FALSE)*(C396/$H$6)),2),ROUNDUP(D396/(VLOOKUP(B396,Reference!$H$70:$AL$112,M396,FALSE)*C396),2)))))</f>
        <v/>
      </c>
      <c r="G396" t="str">
        <f t="shared" si="13"/>
        <v/>
      </c>
      <c r="N396" t="str">
        <f t="shared" si="12"/>
        <v/>
      </c>
      <c r="O396" t="str">
        <f>IF(G396="","",HLOOKUP(N396,Reference!$H$70:$AL$112,43,FALSE))</f>
        <v/>
      </c>
    </row>
    <row r="397" spans="5:15" x14ac:dyDescent="0.45">
      <c r="E397" t="str">
        <f>IF(B397="","",VLOOKUP(B397,Reference!$B$3:$F$42,2,FALSE))</f>
        <v/>
      </c>
      <c r="F397" s="89" t="str">
        <f>IF(B397="","",IF(E397="Each",D397/C397,IF(E397="Count",$H$5*D397/C397,IF(E397="Area",ROUNDUP(D397/(VLOOKUP(B397,Reference!$H$70:$AL$112,M397,FALSE)*(C397/$H$6)),2),ROUNDUP(D397/(VLOOKUP(B397,Reference!$H$70:$AL$112,M397,FALSE)*C397),2)))))</f>
        <v/>
      </c>
      <c r="G397" t="str">
        <f t="shared" si="13"/>
        <v/>
      </c>
      <c r="N397" t="str">
        <f t="shared" si="12"/>
        <v/>
      </c>
      <c r="O397" t="str">
        <f>IF(G397="","",HLOOKUP(N397,Reference!$H$70:$AL$112,43,FALSE))</f>
        <v/>
      </c>
    </row>
    <row r="398" spans="5:15" x14ac:dyDescent="0.45">
      <c r="E398" t="str">
        <f>IF(B398="","",VLOOKUP(B398,Reference!$B$3:$F$42,2,FALSE))</f>
        <v/>
      </c>
      <c r="F398" s="89" t="str">
        <f>IF(B398="","",IF(E398="Each",D398/C398,IF(E398="Count",$H$5*D398/C398,IF(E398="Area",ROUNDUP(D398/(VLOOKUP(B398,Reference!$H$70:$AL$112,M398,FALSE)*(C398/$H$6)),2),ROUNDUP(D398/(VLOOKUP(B398,Reference!$H$70:$AL$112,M398,FALSE)*C398),2)))))</f>
        <v/>
      </c>
      <c r="G398" t="str">
        <f t="shared" si="13"/>
        <v/>
      </c>
      <c r="N398" t="str">
        <f t="shared" si="12"/>
        <v/>
      </c>
      <c r="O398" t="str">
        <f>IF(G398="","",HLOOKUP(N398,Reference!$H$70:$AL$112,43,FALSE))</f>
        <v/>
      </c>
    </row>
    <row r="399" spans="5:15" x14ac:dyDescent="0.45">
      <c r="E399" t="str">
        <f>IF(B399="","",VLOOKUP(B399,Reference!$B$3:$F$42,2,FALSE))</f>
        <v/>
      </c>
      <c r="F399" s="89" t="str">
        <f>IF(B399="","",IF(E399="Each",D399/C399,IF(E399="Count",$H$5*D399/C399,IF(E399="Area",ROUNDUP(D399/(VLOOKUP(B399,Reference!$H$70:$AL$112,M399,FALSE)*(C399/$H$6)),2),ROUNDUP(D399/(VLOOKUP(B399,Reference!$H$70:$AL$112,M399,FALSE)*C399),2)))))</f>
        <v/>
      </c>
      <c r="G399" t="str">
        <f t="shared" si="13"/>
        <v/>
      </c>
      <c r="N399" t="str">
        <f t="shared" si="12"/>
        <v/>
      </c>
      <c r="O399" t="str">
        <f>IF(G399="","",HLOOKUP(N399,Reference!$H$70:$AL$112,43,FALSE))</f>
        <v/>
      </c>
    </row>
    <row r="400" spans="5:15" x14ac:dyDescent="0.45">
      <c r="E400" t="str">
        <f>IF(B400="","",VLOOKUP(B400,Reference!$B$3:$F$42,2,FALSE))</f>
        <v/>
      </c>
      <c r="F400" s="89" t="str">
        <f>IF(B400="","",IF(E400="Each",D400/C400,IF(E400="Count",$H$5*D400/C400,IF(E400="Area",ROUNDUP(D400/(VLOOKUP(B400,Reference!$H$70:$AL$112,M400,FALSE)*(C400/$H$6)),2),ROUNDUP(D400/(VLOOKUP(B400,Reference!$H$70:$AL$112,M400,FALSE)*C400),2)))))</f>
        <v/>
      </c>
      <c r="G400" t="str">
        <f t="shared" si="13"/>
        <v/>
      </c>
      <c r="N400" t="str">
        <f t="shared" si="12"/>
        <v/>
      </c>
      <c r="O400" t="str">
        <f>IF(G400="","",HLOOKUP(N400,Reference!$H$70:$AL$112,43,FALSE))</f>
        <v/>
      </c>
    </row>
    <row r="401" spans="5:15" x14ac:dyDescent="0.45">
      <c r="E401" t="str">
        <f>IF(B401="","",VLOOKUP(B401,Reference!$B$3:$F$42,2,FALSE))</f>
        <v/>
      </c>
      <c r="F401" s="89" t="str">
        <f>IF(B401="","",IF(E401="Each",D401/C401,IF(E401="Count",$H$5*D401/C401,IF(E401="Area",ROUNDUP(D401/(VLOOKUP(B401,Reference!$H$70:$AL$112,M401,FALSE)*(C401/$H$6)),2),ROUNDUP(D401/(VLOOKUP(B401,Reference!$H$70:$AL$112,M401,FALSE)*C401),2)))))</f>
        <v/>
      </c>
      <c r="G401" t="str">
        <f t="shared" si="13"/>
        <v/>
      </c>
      <c r="N401" t="str">
        <f t="shared" si="12"/>
        <v/>
      </c>
      <c r="O401" t="str">
        <f>IF(G401="","",HLOOKUP(N401,Reference!$H$70:$AL$112,43,FALSE))</f>
        <v/>
      </c>
    </row>
    <row r="402" spans="5:15" x14ac:dyDescent="0.45">
      <c r="E402" t="str">
        <f>IF(B402="","",VLOOKUP(B402,Reference!$B$3:$F$42,2,FALSE))</f>
        <v/>
      </c>
      <c r="F402" s="89" t="str">
        <f>IF(B402="","",IF(E402="Each",D402/C402,IF(E402="Count",$H$5*D402/C402,IF(E402="Area",ROUNDUP(D402/(VLOOKUP(B402,Reference!$H$70:$AL$112,M402,FALSE)*(C402/$H$6)),2),ROUNDUP(D402/(VLOOKUP(B402,Reference!$H$70:$AL$112,M402,FALSE)*C402),2)))))</f>
        <v/>
      </c>
      <c r="G402" t="str">
        <f t="shared" si="13"/>
        <v/>
      </c>
      <c r="N402" t="str">
        <f t="shared" si="12"/>
        <v/>
      </c>
      <c r="O402" t="str">
        <f>IF(G402="","",HLOOKUP(N402,Reference!$H$70:$AL$112,43,FALSE))</f>
        <v/>
      </c>
    </row>
    <row r="403" spans="5:15" x14ac:dyDescent="0.45">
      <c r="E403" t="str">
        <f>IF(B403="","",VLOOKUP(B403,Reference!$B$3:$F$42,2,FALSE))</f>
        <v/>
      </c>
      <c r="F403" s="89" t="str">
        <f>IF(B403="","",IF(E403="Each",D403/C403,IF(E403="Count",$H$5*D403/C403,IF(E403="Area",ROUNDUP(D403/(VLOOKUP(B403,Reference!$H$70:$AL$112,M403,FALSE)*(C403/$H$6)),2),ROUNDUP(D403/(VLOOKUP(B403,Reference!$H$70:$AL$112,M403,FALSE)*C403),2)))))</f>
        <v/>
      </c>
      <c r="G403" t="str">
        <f t="shared" si="13"/>
        <v/>
      </c>
      <c r="N403" t="str">
        <f t="shared" si="12"/>
        <v/>
      </c>
      <c r="O403" t="str">
        <f>IF(G403="","",HLOOKUP(N403,Reference!$H$70:$AL$112,43,FALSE))</f>
        <v/>
      </c>
    </row>
    <row r="404" spans="5:15" x14ac:dyDescent="0.45">
      <c r="E404" t="str">
        <f>IF(B404="","",VLOOKUP(B404,Reference!$B$3:$F$42,2,FALSE))</f>
        <v/>
      </c>
      <c r="F404" s="89" t="str">
        <f>IF(B404="","",IF(E404="Each",D404/C404,IF(E404="Count",$H$5*D404/C404,IF(E404="Area",ROUNDUP(D404/(VLOOKUP(B404,Reference!$H$70:$AL$112,M404,FALSE)*(C404/$H$6)),2),ROUNDUP(D404/(VLOOKUP(B404,Reference!$H$70:$AL$112,M404,FALSE)*C404),2)))))</f>
        <v/>
      </c>
      <c r="G404" t="str">
        <f t="shared" si="13"/>
        <v/>
      </c>
      <c r="N404" t="str">
        <f t="shared" si="12"/>
        <v/>
      </c>
      <c r="O404" t="str">
        <f>IF(G404="","",HLOOKUP(N404,Reference!$H$70:$AL$112,43,FALSE))</f>
        <v/>
      </c>
    </row>
    <row r="405" spans="5:15" x14ac:dyDescent="0.45">
      <c r="E405" t="str">
        <f>IF(B405="","",VLOOKUP(B405,Reference!$B$3:$F$42,2,FALSE))</f>
        <v/>
      </c>
      <c r="F405" s="89" t="str">
        <f>IF(B405="","",IF(E405="Each",D405/C405,IF(E405="Count",$H$5*D405/C405,IF(E405="Area",ROUNDUP(D405/(VLOOKUP(B405,Reference!$H$70:$AL$112,M405,FALSE)*(C405/$H$6)),2),ROUNDUP(D405/(VLOOKUP(B405,Reference!$H$70:$AL$112,M405,FALSE)*C405),2)))))</f>
        <v/>
      </c>
      <c r="G405" t="str">
        <f t="shared" si="13"/>
        <v/>
      </c>
      <c r="N405" t="str">
        <f t="shared" si="12"/>
        <v/>
      </c>
      <c r="O405" t="str">
        <f>IF(G405="","",HLOOKUP(N405,Reference!$H$70:$AL$112,43,FALSE))</f>
        <v/>
      </c>
    </row>
    <row r="406" spans="5:15" x14ac:dyDescent="0.45">
      <c r="E406" t="str">
        <f>IF(B406="","",VLOOKUP(B406,Reference!$B$3:$F$42,2,FALSE))</f>
        <v/>
      </c>
      <c r="F406" s="89" t="str">
        <f>IF(B406="","",IF(E406="Each",D406/C406,IF(E406="Count",$H$5*D406/C406,IF(E406="Area",ROUNDUP(D406/(VLOOKUP(B406,Reference!$H$70:$AL$112,M406,FALSE)*(C406/$H$6)),2),ROUNDUP(D406/(VLOOKUP(B406,Reference!$H$70:$AL$112,M406,FALSE)*C406),2)))))</f>
        <v/>
      </c>
      <c r="G406" t="str">
        <f t="shared" si="13"/>
        <v/>
      </c>
      <c r="N406" t="str">
        <f t="shared" si="12"/>
        <v/>
      </c>
      <c r="O406" t="str">
        <f>IF(G406="","",HLOOKUP(N406,Reference!$H$70:$AL$112,43,FALSE))</f>
        <v/>
      </c>
    </row>
    <row r="407" spans="5:15" x14ac:dyDescent="0.45">
      <c r="E407" t="str">
        <f>IF(B407="","",VLOOKUP(B407,Reference!$B$3:$F$42,2,FALSE))</f>
        <v/>
      </c>
      <c r="F407" s="89" t="str">
        <f>IF(B407="","",IF(E407="Each",D407/C407,IF(E407="Count",$H$5*D407/C407,IF(E407="Area",ROUNDUP(D407/(VLOOKUP(B407,Reference!$H$70:$AL$112,M407,FALSE)*(C407/$H$6)),2),ROUNDUP(D407/(VLOOKUP(B407,Reference!$H$70:$AL$112,M407,FALSE)*C407),2)))))</f>
        <v/>
      </c>
      <c r="G407" t="str">
        <f t="shared" si="13"/>
        <v/>
      </c>
      <c r="N407" t="str">
        <f t="shared" ref="N407:N470" si="14">IF(B407="","",VLOOKUP(E407,$E$2:$F$8,2,FALSE))</f>
        <v/>
      </c>
      <c r="O407" t="str">
        <f>IF(G407="","",HLOOKUP(N407,Reference!$H$70:$AL$112,43,FALSE))</f>
        <v/>
      </c>
    </row>
    <row r="408" spans="5:15" x14ac:dyDescent="0.45">
      <c r="E408" t="str">
        <f>IF(B408="","",VLOOKUP(B408,Reference!$B$3:$F$42,2,FALSE))</f>
        <v/>
      </c>
      <c r="F408" s="89" t="str">
        <f>IF(B408="","",IF(E408="Each",D408/C408,IF(E408="Count",$H$5*D408/C408,IF(E408="Area",ROUNDUP(D408/(VLOOKUP(B408,Reference!$H$70:$AL$112,M408,FALSE)*(C408/$H$6)),2),ROUNDUP(D408/(VLOOKUP(B408,Reference!$H$70:$AL$112,M408,FALSE)*C408),2)))))</f>
        <v/>
      </c>
      <c r="G408" t="str">
        <f t="shared" si="13"/>
        <v/>
      </c>
      <c r="N408" t="str">
        <f t="shared" si="14"/>
        <v/>
      </c>
      <c r="O408" t="str">
        <f>IF(G408="","",HLOOKUP(N408,Reference!$H$70:$AL$112,43,FALSE))</f>
        <v/>
      </c>
    </row>
    <row r="409" spans="5:15" x14ac:dyDescent="0.45">
      <c r="E409" t="str">
        <f>IF(B409="","",VLOOKUP(B409,Reference!$B$3:$F$42,2,FALSE))</f>
        <v/>
      </c>
      <c r="F409" s="89" t="str">
        <f>IF(B409="","",IF(E409="Each",D409/C409,IF(E409="Count",$H$5*D409/C409,IF(E409="Area",ROUNDUP(D409/(VLOOKUP(B409,Reference!$H$70:$AL$112,M409,FALSE)*(C409/$H$6)),2),ROUNDUP(D409/(VLOOKUP(B409,Reference!$H$70:$AL$112,M409,FALSE)*C409),2)))))</f>
        <v/>
      </c>
      <c r="G409" t="str">
        <f t="shared" si="13"/>
        <v/>
      </c>
      <c r="N409" t="str">
        <f t="shared" si="14"/>
        <v/>
      </c>
      <c r="O409" t="str">
        <f>IF(G409="","",HLOOKUP(N409,Reference!$H$70:$AL$112,43,FALSE))</f>
        <v/>
      </c>
    </row>
    <row r="410" spans="5:15" x14ac:dyDescent="0.45">
      <c r="E410" t="str">
        <f>IF(B410="","",VLOOKUP(B410,Reference!$B$3:$F$42,2,FALSE))</f>
        <v/>
      </c>
      <c r="F410" s="89" t="str">
        <f>IF(B410="","",IF(E410="Each",D410/C410,IF(E410="Count",$H$5*D410/C410,IF(E410="Area",ROUNDUP(D410/(VLOOKUP(B410,Reference!$H$70:$AL$112,M410,FALSE)*(C410/$H$6)),2),ROUNDUP(D410/(VLOOKUP(B410,Reference!$H$70:$AL$112,M410,FALSE)*C410),2)))))</f>
        <v/>
      </c>
      <c r="G410" t="str">
        <f t="shared" si="13"/>
        <v/>
      </c>
      <c r="N410" t="str">
        <f t="shared" si="14"/>
        <v/>
      </c>
      <c r="O410" t="str">
        <f>IF(G410="","",HLOOKUP(N410,Reference!$H$70:$AL$112,43,FALSE))</f>
        <v/>
      </c>
    </row>
    <row r="411" spans="5:15" x14ac:dyDescent="0.45">
      <c r="E411" t="str">
        <f>IF(B411="","",VLOOKUP(B411,Reference!$B$3:$F$42,2,FALSE))</f>
        <v/>
      </c>
      <c r="F411" s="89" t="str">
        <f>IF(B411="","",IF(E411="Each",D411/C411,IF(E411="Count",$H$5*D411/C411,IF(E411="Area",ROUNDUP(D411/(VLOOKUP(B411,Reference!$H$70:$AL$112,M411,FALSE)*(C411/$H$6)),2),ROUNDUP(D411/(VLOOKUP(B411,Reference!$H$70:$AL$112,M411,FALSE)*C411),2)))))</f>
        <v/>
      </c>
      <c r="G411" t="str">
        <f t="shared" si="13"/>
        <v/>
      </c>
      <c r="N411" t="str">
        <f t="shared" si="14"/>
        <v/>
      </c>
      <c r="O411" t="str">
        <f>IF(G411="","",HLOOKUP(N411,Reference!$H$70:$AL$112,43,FALSE))</f>
        <v/>
      </c>
    </row>
    <row r="412" spans="5:15" x14ac:dyDescent="0.45">
      <c r="E412" t="str">
        <f>IF(B412="","",VLOOKUP(B412,Reference!$B$3:$F$42,2,FALSE))</f>
        <v/>
      </c>
      <c r="F412" s="89" t="str">
        <f>IF(B412="","",IF(E412="Each",D412/C412,IF(E412="Count",$H$5*D412/C412,IF(E412="Area",ROUNDUP(D412/(VLOOKUP(B412,Reference!$H$70:$AL$112,M412,FALSE)*(C412/$H$6)),2),ROUNDUP(D412/(VLOOKUP(B412,Reference!$H$70:$AL$112,M412,FALSE)*C412),2)))))</f>
        <v/>
      </c>
      <c r="G412" t="str">
        <f t="shared" si="13"/>
        <v/>
      </c>
      <c r="N412" t="str">
        <f t="shared" si="14"/>
        <v/>
      </c>
      <c r="O412" t="str">
        <f>IF(G412="","",HLOOKUP(N412,Reference!$H$70:$AL$112,43,FALSE))</f>
        <v/>
      </c>
    </row>
    <row r="413" spans="5:15" x14ac:dyDescent="0.45">
      <c r="E413" t="str">
        <f>IF(B413="","",VLOOKUP(B413,Reference!$B$3:$F$42,2,FALSE))</f>
        <v/>
      </c>
      <c r="F413" s="89" t="str">
        <f>IF(B413="","",IF(E413="Each",D413/C413,IF(E413="Count",$H$5*D413/C413,IF(E413="Area",ROUNDUP(D413/(VLOOKUP(B413,Reference!$H$70:$AL$112,M413,FALSE)*(C413/$H$6)),2),ROUNDUP(D413/(VLOOKUP(B413,Reference!$H$70:$AL$112,M413,FALSE)*C413),2)))))</f>
        <v/>
      </c>
      <c r="G413" t="str">
        <f t="shared" si="13"/>
        <v/>
      </c>
      <c r="N413" t="str">
        <f t="shared" si="14"/>
        <v/>
      </c>
      <c r="O413" t="str">
        <f>IF(G413="","",HLOOKUP(N413,Reference!$H$70:$AL$112,43,FALSE))</f>
        <v/>
      </c>
    </row>
    <row r="414" spans="5:15" x14ac:dyDescent="0.45">
      <c r="E414" t="str">
        <f>IF(B414="","",VLOOKUP(B414,Reference!$B$3:$F$42,2,FALSE))</f>
        <v/>
      </c>
      <c r="F414" s="89" t="str">
        <f>IF(B414="","",IF(E414="Each",D414/C414,IF(E414="Count",$H$5*D414/C414,IF(E414="Area",ROUNDUP(D414/(VLOOKUP(B414,Reference!$H$70:$AL$112,M414,FALSE)*(C414/$H$6)),2),ROUNDUP(D414/(VLOOKUP(B414,Reference!$H$70:$AL$112,M414,FALSE)*C414),2)))))</f>
        <v/>
      </c>
      <c r="G414" t="str">
        <f t="shared" si="13"/>
        <v/>
      </c>
      <c r="N414" t="str">
        <f t="shared" si="14"/>
        <v/>
      </c>
      <c r="O414" t="str">
        <f>IF(G414="","",HLOOKUP(N414,Reference!$H$70:$AL$112,43,FALSE))</f>
        <v/>
      </c>
    </row>
    <row r="415" spans="5:15" x14ac:dyDescent="0.45">
      <c r="E415" t="str">
        <f>IF(B415="","",VLOOKUP(B415,Reference!$B$3:$F$42,2,FALSE))</f>
        <v/>
      </c>
      <c r="F415" s="89" t="str">
        <f>IF(B415="","",IF(E415="Each",D415/C415,IF(E415="Count",$H$5*D415/C415,IF(E415="Area",ROUNDUP(D415/(VLOOKUP(B415,Reference!$H$70:$AL$112,M415,FALSE)*(C415/$H$6)),2),ROUNDUP(D415/(VLOOKUP(B415,Reference!$H$70:$AL$112,M415,FALSE)*C415),2)))))</f>
        <v/>
      </c>
      <c r="G415" t="str">
        <f t="shared" si="13"/>
        <v/>
      </c>
      <c r="N415" t="str">
        <f t="shared" si="14"/>
        <v/>
      </c>
      <c r="O415" t="str">
        <f>IF(G415="","",HLOOKUP(N415,Reference!$H$70:$AL$112,43,FALSE))</f>
        <v/>
      </c>
    </row>
    <row r="416" spans="5:15" x14ac:dyDescent="0.45">
      <c r="E416" t="str">
        <f>IF(B416="","",VLOOKUP(B416,Reference!$B$3:$F$42,2,FALSE))</f>
        <v/>
      </c>
      <c r="F416" s="89" t="str">
        <f>IF(B416="","",IF(E416="Each",D416/C416,IF(E416="Count",$H$5*D416/C416,IF(E416="Area",ROUNDUP(D416/(VLOOKUP(B416,Reference!$H$70:$AL$112,M416,FALSE)*(C416/$H$6)),2),ROUNDUP(D416/(VLOOKUP(B416,Reference!$H$70:$AL$112,M416,FALSE)*C416),2)))))</f>
        <v/>
      </c>
      <c r="G416" t="str">
        <f t="shared" si="13"/>
        <v/>
      </c>
      <c r="N416" t="str">
        <f t="shared" si="14"/>
        <v/>
      </c>
      <c r="O416" t="str">
        <f>IF(G416="","",HLOOKUP(N416,Reference!$H$70:$AL$112,43,FALSE))</f>
        <v/>
      </c>
    </row>
    <row r="417" spans="5:15" x14ac:dyDescent="0.45">
      <c r="E417" t="str">
        <f>IF(B417="","",VLOOKUP(B417,Reference!$B$3:$F$42,2,FALSE))</f>
        <v/>
      </c>
      <c r="F417" s="89" t="str">
        <f>IF(B417="","",IF(E417="Each",D417/C417,IF(E417="Count",$H$5*D417/C417,IF(E417="Area",ROUNDUP(D417/(VLOOKUP(B417,Reference!$H$70:$AL$112,M417,FALSE)*(C417/$H$6)),2),ROUNDUP(D417/(VLOOKUP(B417,Reference!$H$70:$AL$112,M417,FALSE)*C417),2)))))</f>
        <v/>
      </c>
      <c r="G417" t="str">
        <f t="shared" si="13"/>
        <v/>
      </c>
      <c r="N417" t="str">
        <f t="shared" si="14"/>
        <v/>
      </c>
      <c r="O417" t="str">
        <f>IF(G417="","",HLOOKUP(N417,Reference!$H$70:$AL$112,43,FALSE))</f>
        <v/>
      </c>
    </row>
    <row r="418" spans="5:15" x14ac:dyDescent="0.45">
      <c r="E418" t="str">
        <f>IF(B418="","",VLOOKUP(B418,Reference!$B$3:$F$42,2,FALSE))</f>
        <v/>
      </c>
      <c r="F418" s="89" t="str">
        <f>IF(B418="","",IF(E418="Each",D418/C418,IF(E418="Count",$H$5*D418/C418,IF(E418="Area",ROUNDUP(D418/(VLOOKUP(B418,Reference!$H$70:$AL$112,M418,FALSE)*(C418/$H$6)),2),ROUNDUP(D418/(VLOOKUP(B418,Reference!$H$70:$AL$112,M418,FALSE)*C418),2)))))</f>
        <v/>
      </c>
      <c r="G418" t="str">
        <f t="shared" si="13"/>
        <v/>
      </c>
      <c r="N418" t="str">
        <f t="shared" si="14"/>
        <v/>
      </c>
      <c r="O418" t="str">
        <f>IF(G418="","",HLOOKUP(N418,Reference!$H$70:$AL$112,43,FALSE))</f>
        <v/>
      </c>
    </row>
    <row r="419" spans="5:15" x14ac:dyDescent="0.45">
      <c r="E419" t="str">
        <f>IF(B419="","",VLOOKUP(B419,Reference!$B$3:$F$42,2,FALSE))</f>
        <v/>
      </c>
      <c r="F419" s="89" t="str">
        <f>IF(B419="","",IF(E419="Each",D419/C419,IF(E419="Count",$H$5*D419/C419,IF(E419="Area",ROUNDUP(D419/(VLOOKUP(B419,Reference!$H$70:$AL$112,M419,FALSE)*(C419/$H$6)),2),ROUNDUP(D419/(VLOOKUP(B419,Reference!$H$70:$AL$112,M419,FALSE)*C419),2)))))</f>
        <v/>
      </c>
      <c r="G419" t="str">
        <f t="shared" si="13"/>
        <v/>
      </c>
      <c r="N419" t="str">
        <f t="shared" si="14"/>
        <v/>
      </c>
      <c r="O419" t="str">
        <f>IF(G419="","",HLOOKUP(N419,Reference!$H$70:$AL$112,43,FALSE))</f>
        <v/>
      </c>
    </row>
    <row r="420" spans="5:15" x14ac:dyDescent="0.45">
      <c r="E420" t="str">
        <f>IF(B420="","",VLOOKUP(B420,Reference!$B$3:$F$42,2,FALSE))</f>
        <v/>
      </c>
      <c r="F420" s="89" t="str">
        <f>IF(B420="","",IF(E420="Each",D420/C420,IF(E420="Count",$H$5*D420/C420,IF(E420="Area",ROUNDUP(D420/(VLOOKUP(B420,Reference!$H$70:$AL$112,M420,FALSE)*(C420/$H$6)),2),ROUNDUP(D420/(VLOOKUP(B420,Reference!$H$70:$AL$112,M420,FALSE)*C420),2)))))</f>
        <v/>
      </c>
      <c r="G420" t="str">
        <f t="shared" si="13"/>
        <v/>
      </c>
      <c r="N420" t="str">
        <f t="shared" si="14"/>
        <v/>
      </c>
      <c r="O420" t="str">
        <f>IF(G420="","",HLOOKUP(N420,Reference!$H$70:$AL$112,43,FALSE))</f>
        <v/>
      </c>
    </row>
    <row r="421" spans="5:15" x14ac:dyDescent="0.45">
      <c r="E421" t="str">
        <f>IF(B421="","",VLOOKUP(B421,Reference!$B$3:$F$42,2,FALSE))</f>
        <v/>
      </c>
      <c r="F421" s="89" t="str">
        <f>IF(B421="","",IF(E421="Each",D421/C421,IF(E421="Count",$H$5*D421/C421,IF(E421="Area",ROUNDUP(D421/(VLOOKUP(B421,Reference!$H$70:$AL$112,M421,FALSE)*(C421/$H$6)),2),ROUNDUP(D421/(VLOOKUP(B421,Reference!$H$70:$AL$112,M421,FALSE)*C421),2)))))</f>
        <v/>
      </c>
      <c r="G421" t="str">
        <f t="shared" si="13"/>
        <v/>
      </c>
      <c r="N421" t="str">
        <f t="shared" si="14"/>
        <v/>
      </c>
      <c r="O421" t="str">
        <f>IF(G421="","",HLOOKUP(N421,Reference!$H$70:$AL$112,43,FALSE))</f>
        <v/>
      </c>
    </row>
    <row r="422" spans="5:15" x14ac:dyDescent="0.45">
      <c r="E422" t="str">
        <f>IF(B422="","",VLOOKUP(B422,Reference!$B$3:$F$42,2,FALSE))</f>
        <v/>
      </c>
      <c r="F422" s="89" t="str">
        <f>IF(B422="","",IF(E422="Each",D422/C422,IF(E422="Count",$H$5*D422/C422,IF(E422="Area",ROUNDUP(D422/(VLOOKUP(B422,Reference!$H$70:$AL$112,M422,FALSE)*(C422/$H$6)),2),ROUNDUP(D422/(VLOOKUP(B422,Reference!$H$70:$AL$112,M422,FALSE)*C422),2)))))</f>
        <v/>
      </c>
      <c r="G422" t="str">
        <f t="shared" si="13"/>
        <v/>
      </c>
      <c r="N422" t="str">
        <f t="shared" si="14"/>
        <v/>
      </c>
      <c r="O422" t="str">
        <f>IF(G422="","",HLOOKUP(N422,Reference!$H$70:$AL$112,43,FALSE))</f>
        <v/>
      </c>
    </row>
    <row r="423" spans="5:15" x14ac:dyDescent="0.45">
      <c r="E423" t="str">
        <f>IF(B423="","",VLOOKUP(B423,Reference!$B$3:$F$42,2,FALSE))</f>
        <v/>
      </c>
      <c r="F423" s="89" t="str">
        <f>IF(B423="","",IF(E423="Each",D423/C423,IF(E423="Count",$H$5*D423/C423,IF(E423="Area",ROUNDUP(D423/(VLOOKUP(B423,Reference!$H$70:$AL$112,M423,FALSE)*(C423/$H$6)),2),ROUNDUP(D423/(VLOOKUP(B423,Reference!$H$70:$AL$112,M423,FALSE)*C423),2)))))</f>
        <v/>
      </c>
      <c r="G423" t="str">
        <f t="shared" si="13"/>
        <v/>
      </c>
      <c r="N423" t="str">
        <f t="shared" si="14"/>
        <v/>
      </c>
      <c r="O423" t="str">
        <f>IF(G423="","",HLOOKUP(N423,Reference!$H$70:$AL$112,43,FALSE))</f>
        <v/>
      </c>
    </row>
    <row r="424" spans="5:15" x14ac:dyDescent="0.45">
      <c r="E424" t="str">
        <f>IF(B424="","",VLOOKUP(B424,Reference!$B$3:$F$42,2,FALSE))</f>
        <v/>
      </c>
      <c r="F424" s="89" t="str">
        <f>IF(B424="","",IF(E424="Each",D424/C424,IF(E424="Count",$H$5*D424/C424,IF(E424="Area",ROUNDUP(D424/(VLOOKUP(B424,Reference!$H$70:$AL$112,M424,FALSE)*(C424/$H$6)),2),ROUNDUP(D424/(VLOOKUP(B424,Reference!$H$70:$AL$112,M424,FALSE)*C424),2)))))</f>
        <v/>
      </c>
      <c r="G424" t="str">
        <f t="shared" si="13"/>
        <v/>
      </c>
      <c r="N424" t="str">
        <f t="shared" si="14"/>
        <v/>
      </c>
      <c r="O424" t="str">
        <f>IF(G424="","",HLOOKUP(N424,Reference!$H$70:$AL$112,43,FALSE))</f>
        <v/>
      </c>
    </row>
    <row r="425" spans="5:15" x14ac:dyDescent="0.45">
      <c r="E425" t="str">
        <f>IF(B425="","",VLOOKUP(B425,Reference!$B$3:$F$42,2,FALSE))</f>
        <v/>
      </c>
      <c r="F425" s="89" t="str">
        <f>IF(B425="","",IF(E425="Each",D425/C425,IF(E425="Count",$H$5*D425/C425,IF(E425="Area",ROUNDUP(D425/(VLOOKUP(B425,Reference!$H$70:$AL$112,M425,FALSE)*(C425/$H$6)),2),ROUNDUP(D425/(VLOOKUP(B425,Reference!$H$70:$AL$112,M425,FALSE)*C425),2)))))</f>
        <v/>
      </c>
      <c r="G425" t="str">
        <f t="shared" si="13"/>
        <v/>
      </c>
      <c r="N425" t="str">
        <f t="shared" si="14"/>
        <v/>
      </c>
      <c r="O425" t="str">
        <f>IF(G425="","",HLOOKUP(N425,Reference!$H$70:$AL$112,43,FALSE))</f>
        <v/>
      </c>
    </row>
    <row r="426" spans="5:15" x14ac:dyDescent="0.45">
      <c r="E426" t="str">
        <f>IF(B426="","",VLOOKUP(B426,Reference!$B$3:$F$42,2,FALSE))</f>
        <v/>
      </c>
      <c r="F426" s="89" t="str">
        <f>IF(B426="","",IF(E426="Each",D426/C426,IF(E426="Count",$H$5*D426/C426,IF(E426="Area",ROUNDUP(D426/(VLOOKUP(B426,Reference!$H$70:$AL$112,M426,FALSE)*(C426/$H$6)),2),ROUNDUP(D426/(VLOOKUP(B426,Reference!$H$70:$AL$112,M426,FALSE)*C426),2)))))</f>
        <v/>
      </c>
      <c r="G426" t="str">
        <f t="shared" si="13"/>
        <v/>
      </c>
      <c r="N426" t="str">
        <f t="shared" si="14"/>
        <v/>
      </c>
      <c r="O426" t="str">
        <f>IF(G426="","",HLOOKUP(N426,Reference!$H$70:$AL$112,43,FALSE))</f>
        <v/>
      </c>
    </row>
    <row r="427" spans="5:15" x14ac:dyDescent="0.45">
      <c r="E427" t="str">
        <f>IF(B427="","",VLOOKUP(B427,Reference!$B$3:$F$42,2,FALSE))</f>
        <v/>
      </c>
      <c r="F427" s="89" t="str">
        <f>IF(B427="","",IF(E427="Each",D427/C427,IF(E427="Count",$H$5*D427/C427,IF(E427="Area",ROUNDUP(D427/(VLOOKUP(B427,Reference!$H$70:$AL$112,M427,FALSE)*(C427/$H$6)),2),ROUNDUP(D427/(VLOOKUP(B427,Reference!$H$70:$AL$112,M427,FALSE)*C427),2)))))</f>
        <v/>
      </c>
      <c r="G427" t="str">
        <f t="shared" si="13"/>
        <v/>
      </c>
      <c r="N427" t="str">
        <f t="shared" si="14"/>
        <v/>
      </c>
      <c r="O427" t="str">
        <f>IF(G427="","",HLOOKUP(N427,Reference!$H$70:$AL$112,43,FALSE))</f>
        <v/>
      </c>
    </row>
    <row r="428" spans="5:15" x14ac:dyDescent="0.45">
      <c r="E428" t="str">
        <f>IF(B428="","",VLOOKUP(B428,Reference!$B$3:$F$42,2,FALSE))</f>
        <v/>
      </c>
      <c r="F428" s="89" t="str">
        <f>IF(B428="","",IF(E428="Each",D428/C428,IF(E428="Count",$H$5*D428/C428,IF(E428="Area",ROUNDUP(D428/(VLOOKUP(B428,Reference!$H$70:$AL$112,M428,FALSE)*(C428/$H$6)),2),ROUNDUP(D428/(VLOOKUP(B428,Reference!$H$70:$AL$112,M428,FALSE)*C428),2)))))</f>
        <v/>
      </c>
      <c r="G428" t="str">
        <f t="shared" si="13"/>
        <v/>
      </c>
      <c r="N428" t="str">
        <f t="shared" si="14"/>
        <v/>
      </c>
      <c r="O428" t="str">
        <f>IF(G428="","",HLOOKUP(N428,Reference!$H$70:$AL$112,43,FALSE))</f>
        <v/>
      </c>
    </row>
    <row r="429" spans="5:15" x14ac:dyDescent="0.45">
      <c r="E429" t="str">
        <f>IF(B429="","",VLOOKUP(B429,Reference!$B$3:$F$42,2,FALSE))</f>
        <v/>
      </c>
      <c r="F429" s="89" t="str">
        <f>IF(B429="","",IF(E429="Each",D429/C429,IF(E429="Count",$H$5*D429/C429,IF(E429="Area",ROUNDUP(D429/(VLOOKUP(B429,Reference!$H$70:$AL$112,M429,FALSE)*(C429/$H$6)),2),ROUNDUP(D429/(VLOOKUP(B429,Reference!$H$70:$AL$112,M429,FALSE)*C429),2)))))</f>
        <v/>
      </c>
      <c r="G429" t="str">
        <f t="shared" si="13"/>
        <v/>
      </c>
      <c r="N429" t="str">
        <f t="shared" si="14"/>
        <v/>
      </c>
      <c r="O429" t="str">
        <f>IF(G429="","",HLOOKUP(N429,Reference!$H$70:$AL$112,43,FALSE))</f>
        <v/>
      </c>
    </row>
    <row r="430" spans="5:15" x14ac:dyDescent="0.45">
      <c r="E430" t="str">
        <f>IF(B430="","",VLOOKUP(B430,Reference!$B$3:$F$42,2,FALSE))</f>
        <v/>
      </c>
      <c r="F430" s="89" t="str">
        <f>IF(B430="","",IF(E430="Each",D430/C430,IF(E430="Count",$H$5*D430/C430,IF(E430="Area",ROUNDUP(D430/(VLOOKUP(B430,Reference!$H$70:$AL$112,M430,FALSE)*(C430/$H$6)),2),ROUNDUP(D430/(VLOOKUP(B430,Reference!$H$70:$AL$112,M430,FALSE)*C430),2)))))</f>
        <v/>
      </c>
      <c r="G430" t="str">
        <f t="shared" si="13"/>
        <v/>
      </c>
      <c r="N430" t="str">
        <f t="shared" si="14"/>
        <v/>
      </c>
      <c r="O430" t="str">
        <f>IF(G430="","",HLOOKUP(N430,Reference!$H$70:$AL$112,43,FALSE))</f>
        <v/>
      </c>
    </row>
    <row r="431" spans="5:15" x14ac:dyDescent="0.45">
      <c r="E431" t="str">
        <f>IF(B431="","",VLOOKUP(B431,Reference!$B$3:$F$42,2,FALSE))</f>
        <v/>
      </c>
      <c r="F431" s="89" t="str">
        <f>IF(B431="","",IF(E431="Each",D431/C431,IF(E431="Count",$H$5*D431/C431,IF(E431="Area",ROUNDUP(D431/(VLOOKUP(B431,Reference!$H$70:$AL$112,M431,FALSE)*(C431/$H$6)),2),ROUNDUP(D431/(VLOOKUP(B431,Reference!$H$70:$AL$112,M431,FALSE)*C431),2)))))</f>
        <v/>
      </c>
      <c r="G431" t="str">
        <f t="shared" si="13"/>
        <v/>
      </c>
      <c r="N431" t="str">
        <f t="shared" si="14"/>
        <v/>
      </c>
      <c r="O431" t="str">
        <f>IF(G431="","",HLOOKUP(N431,Reference!$H$70:$AL$112,43,FALSE))</f>
        <v/>
      </c>
    </row>
    <row r="432" spans="5:15" x14ac:dyDescent="0.45">
      <c r="E432" t="str">
        <f>IF(B432="","",VLOOKUP(B432,Reference!$B$3:$F$42,2,FALSE))</f>
        <v/>
      </c>
      <c r="F432" s="89" t="str">
        <f>IF(B432="","",IF(E432="Each",D432/C432,IF(E432="Count",$H$5*D432/C432,IF(E432="Area",ROUNDUP(D432/(VLOOKUP(B432,Reference!$H$70:$AL$112,M432,FALSE)*(C432/$H$6)),2),ROUNDUP(D432/(VLOOKUP(B432,Reference!$H$70:$AL$112,M432,FALSE)*C432),2)))))</f>
        <v/>
      </c>
      <c r="G432" t="str">
        <f t="shared" si="13"/>
        <v/>
      </c>
      <c r="N432" t="str">
        <f t="shared" si="14"/>
        <v/>
      </c>
      <c r="O432" t="str">
        <f>IF(G432="","",HLOOKUP(N432,Reference!$H$70:$AL$112,43,FALSE))</f>
        <v/>
      </c>
    </row>
    <row r="433" spans="5:15" x14ac:dyDescent="0.45">
      <c r="E433" t="str">
        <f>IF(B433="","",VLOOKUP(B433,Reference!$B$3:$F$42,2,FALSE))</f>
        <v/>
      </c>
      <c r="F433" s="89" t="str">
        <f>IF(B433="","",IF(E433="Each",D433/C433,IF(E433="Count",$H$5*D433/C433,IF(E433="Area",ROUNDUP(D433/(VLOOKUP(B433,Reference!$H$70:$AL$112,M433,FALSE)*(C433/$H$6)),2),ROUNDUP(D433/(VLOOKUP(B433,Reference!$H$70:$AL$112,M433,FALSE)*C433),2)))))</f>
        <v/>
      </c>
      <c r="G433" t="str">
        <f t="shared" si="13"/>
        <v/>
      </c>
      <c r="N433" t="str">
        <f t="shared" si="14"/>
        <v/>
      </c>
      <c r="O433" t="str">
        <f>IF(G433="","",HLOOKUP(N433,Reference!$H$70:$AL$112,43,FALSE))</f>
        <v/>
      </c>
    </row>
    <row r="434" spans="5:15" x14ac:dyDescent="0.45">
      <c r="E434" t="str">
        <f>IF(B434="","",VLOOKUP(B434,Reference!$B$3:$F$42,2,FALSE))</f>
        <v/>
      </c>
      <c r="F434" s="89" t="str">
        <f>IF(B434="","",IF(E434="Each",D434/C434,IF(E434="Count",$H$5*D434/C434,IF(E434="Area",ROUNDUP(D434/(VLOOKUP(B434,Reference!$H$70:$AL$112,M434,FALSE)*(C434/$H$6)),2),ROUNDUP(D434/(VLOOKUP(B434,Reference!$H$70:$AL$112,M434,FALSE)*C434),2)))))</f>
        <v/>
      </c>
      <c r="G434" t="str">
        <f t="shared" si="13"/>
        <v/>
      </c>
      <c r="N434" t="str">
        <f t="shared" si="14"/>
        <v/>
      </c>
      <c r="O434" t="str">
        <f>IF(G434="","",HLOOKUP(N434,Reference!$H$70:$AL$112,43,FALSE))</f>
        <v/>
      </c>
    </row>
    <row r="435" spans="5:15" x14ac:dyDescent="0.45">
      <c r="E435" t="str">
        <f>IF(B435="","",VLOOKUP(B435,Reference!$B$3:$F$42,2,FALSE))</f>
        <v/>
      </c>
      <c r="F435" s="89" t="str">
        <f>IF(B435="","",IF(E435="Each",D435/C435,IF(E435="Count",$H$5*D435/C435,IF(E435="Area",ROUNDUP(D435/(VLOOKUP(B435,Reference!$H$70:$AL$112,M435,FALSE)*(C435/$H$6)),2),ROUNDUP(D435/(VLOOKUP(B435,Reference!$H$70:$AL$112,M435,FALSE)*C435),2)))))</f>
        <v/>
      </c>
      <c r="G435" t="str">
        <f t="shared" si="13"/>
        <v/>
      </c>
      <c r="N435" t="str">
        <f t="shared" si="14"/>
        <v/>
      </c>
      <c r="O435" t="str">
        <f>IF(G435="","",HLOOKUP(N435,Reference!$H$70:$AL$112,43,FALSE))</f>
        <v/>
      </c>
    </row>
    <row r="436" spans="5:15" x14ac:dyDescent="0.45">
      <c r="E436" t="str">
        <f>IF(B436="","",VLOOKUP(B436,Reference!$B$3:$F$42,2,FALSE))</f>
        <v/>
      </c>
      <c r="F436" s="89" t="str">
        <f>IF(B436="","",IF(E436="Each",D436/C436,IF(E436="Count",$H$5*D436/C436,IF(E436="Area",ROUNDUP(D436/(VLOOKUP(B436,Reference!$H$70:$AL$112,M436,FALSE)*(C436/$H$6)),2),ROUNDUP(D436/(VLOOKUP(B436,Reference!$H$70:$AL$112,M436,FALSE)*C436),2)))))</f>
        <v/>
      </c>
      <c r="G436" t="str">
        <f t="shared" si="13"/>
        <v/>
      </c>
      <c r="N436" t="str">
        <f t="shared" si="14"/>
        <v/>
      </c>
      <c r="O436" t="str">
        <f>IF(G436="","",HLOOKUP(N436,Reference!$H$70:$AL$112,43,FALSE))</f>
        <v/>
      </c>
    </row>
    <row r="437" spans="5:15" x14ac:dyDescent="0.45">
      <c r="E437" t="str">
        <f>IF(B437="","",VLOOKUP(B437,Reference!$B$3:$F$42,2,FALSE))</f>
        <v/>
      </c>
      <c r="F437" s="89" t="str">
        <f>IF(B437="","",IF(E437="Each",D437/C437,IF(E437="Count",$H$5*D437/C437,IF(E437="Area",ROUNDUP(D437/(VLOOKUP(B437,Reference!$H$70:$AL$112,M437,FALSE)*(C437/$H$6)),2),ROUNDUP(D437/(VLOOKUP(B437,Reference!$H$70:$AL$112,M437,FALSE)*C437),2)))))</f>
        <v/>
      </c>
      <c r="G437" t="str">
        <f t="shared" si="13"/>
        <v/>
      </c>
      <c r="N437" t="str">
        <f t="shared" si="14"/>
        <v/>
      </c>
      <c r="O437" t="str">
        <f>IF(G437="","",HLOOKUP(N437,Reference!$H$70:$AL$112,43,FALSE))</f>
        <v/>
      </c>
    </row>
    <row r="438" spans="5:15" x14ac:dyDescent="0.45">
      <c r="E438" t="str">
        <f>IF(B438="","",VLOOKUP(B438,Reference!$B$3:$F$42,2,FALSE))</f>
        <v/>
      </c>
      <c r="F438" s="89" t="str">
        <f>IF(B438="","",IF(E438="Each",D438/C438,IF(E438="Count",$H$5*D438/C438,IF(E438="Area",ROUNDUP(D438/(VLOOKUP(B438,Reference!$H$70:$AL$112,M438,FALSE)*(C438/$H$6)),2),ROUNDUP(D438/(VLOOKUP(B438,Reference!$H$70:$AL$112,M438,FALSE)*C438),2)))))</f>
        <v/>
      </c>
      <c r="G438" t="str">
        <f t="shared" si="13"/>
        <v/>
      </c>
      <c r="N438" t="str">
        <f t="shared" si="14"/>
        <v/>
      </c>
      <c r="O438" t="str">
        <f>IF(G438="","",HLOOKUP(N438,Reference!$H$70:$AL$112,43,FALSE))</f>
        <v/>
      </c>
    </row>
    <row r="439" spans="5:15" x14ac:dyDescent="0.45">
      <c r="E439" t="str">
        <f>IF(B439="","",VLOOKUP(B439,Reference!$B$3:$F$42,2,FALSE))</f>
        <v/>
      </c>
      <c r="F439" s="89" t="str">
        <f>IF(B439="","",IF(E439="Each",D439/C439,IF(E439="Count",$H$5*D439/C439,IF(E439="Area",ROUNDUP(D439/(VLOOKUP(B439,Reference!$H$70:$AL$112,M439,FALSE)*(C439/$H$6)),2),ROUNDUP(D439/(VLOOKUP(B439,Reference!$H$70:$AL$112,M439,FALSE)*C439),2)))))</f>
        <v/>
      </c>
      <c r="G439" t="str">
        <f t="shared" si="13"/>
        <v/>
      </c>
      <c r="N439" t="str">
        <f t="shared" si="14"/>
        <v/>
      </c>
      <c r="O439" t="str">
        <f>IF(G439="","",HLOOKUP(N439,Reference!$H$70:$AL$112,43,FALSE))</f>
        <v/>
      </c>
    </row>
    <row r="440" spans="5:15" x14ac:dyDescent="0.45">
      <c r="E440" t="str">
        <f>IF(B440="","",VLOOKUP(B440,Reference!$B$3:$F$42,2,FALSE))</f>
        <v/>
      </c>
      <c r="F440" s="89" t="str">
        <f>IF(B440="","",IF(E440="Each",D440/C440,IF(E440="Count",$H$5*D440/C440,IF(E440="Area",ROUNDUP(D440/(VLOOKUP(B440,Reference!$H$70:$AL$112,M440,FALSE)*(C440/$H$6)),2),ROUNDUP(D440/(VLOOKUP(B440,Reference!$H$70:$AL$112,M440,FALSE)*C440),2)))))</f>
        <v/>
      </c>
      <c r="G440" t="str">
        <f t="shared" si="13"/>
        <v/>
      </c>
      <c r="N440" t="str">
        <f t="shared" si="14"/>
        <v/>
      </c>
      <c r="O440" t="str">
        <f>IF(G440="","",HLOOKUP(N440,Reference!$H$70:$AL$112,43,FALSE))</f>
        <v/>
      </c>
    </row>
    <row r="441" spans="5:15" x14ac:dyDescent="0.45">
      <c r="E441" t="str">
        <f>IF(B441="","",VLOOKUP(B441,Reference!$B$3:$F$42,2,FALSE))</f>
        <v/>
      </c>
      <c r="F441" s="89" t="str">
        <f>IF(B441="","",IF(E441="Each",D441/C441,IF(E441="Count",$H$5*D441/C441,IF(E441="Area",ROUNDUP(D441/(VLOOKUP(B441,Reference!$H$70:$AL$112,M441,FALSE)*(C441/$H$6)),2),ROUNDUP(D441/(VLOOKUP(B441,Reference!$H$70:$AL$112,M441,FALSE)*C441),2)))))</f>
        <v/>
      </c>
      <c r="G441" t="str">
        <f t="shared" si="13"/>
        <v/>
      </c>
      <c r="N441" t="str">
        <f t="shared" si="14"/>
        <v/>
      </c>
      <c r="O441" t="str">
        <f>IF(G441="","",HLOOKUP(N441,Reference!$H$70:$AL$112,43,FALSE))</f>
        <v/>
      </c>
    </row>
    <row r="442" spans="5:15" x14ac:dyDescent="0.45">
      <c r="E442" t="str">
        <f>IF(B442="","",VLOOKUP(B442,Reference!$B$3:$F$42,2,FALSE))</f>
        <v/>
      </c>
      <c r="F442" s="89" t="str">
        <f>IF(B442="","",IF(E442="Each",D442/C442,IF(E442="Count",$H$5*D442/C442,IF(E442="Area",ROUNDUP(D442/(VLOOKUP(B442,Reference!$H$70:$AL$112,M442,FALSE)*(C442/$H$6)),2),ROUNDUP(D442/(VLOOKUP(B442,Reference!$H$70:$AL$112,M442,FALSE)*C442),2)))))</f>
        <v/>
      </c>
      <c r="G442" t="str">
        <f t="shared" si="13"/>
        <v/>
      </c>
      <c r="N442" t="str">
        <f t="shared" si="14"/>
        <v/>
      </c>
      <c r="O442" t="str">
        <f>IF(G442="","",HLOOKUP(N442,Reference!$H$70:$AL$112,43,FALSE))</f>
        <v/>
      </c>
    </row>
    <row r="443" spans="5:15" x14ac:dyDescent="0.45">
      <c r="E443" t="str">
        <f>IF(B443="","",VLOOKUP(B443,Reference!$B$3:$F$42,2,FALSE))</f>
        <v/>
      </c>
      <c r="F443" s="89" t="str">
        <f>IF(B443="","",IF(E443="Each",D443/C443,IF(E443="Count",$H$5*D443/C443,IF(E443="Area",ROUNDUP(D443/(VLOOKUP(B443,Reference!$H$70:$AL$112,M443,FALSE)*(C443/$H$6)),2),ROUNDUP(D443/(VLOOKUP(B443,Reference!$H$70:$AL$112,M443,FALSE)*C443),2)))))</f>
        <v/>
      </c>
      <c r="G443" t="str">
        <f t="shared" si="13"/>
        <v/>
      </c>
      <c r="N443" t="str">
        <f t="shared" si="14"/>
        <v/>
      </c>
      <c r="O443" t="str">
        <f>IF(G443="","",HLOOKUP(N443,Reference!$H$70:$AL$112,43,FALSE))</f>
        <v/>
      </c>
    </row>
    <row r="444" spans="5:15" x14ac:dyDescent="0.45">
      <c r="E444" t="str">
        <f>IF(B444="","",VLOOKUP(B444,Reference!$B$3:$F$42,2,FALSE))</f>
        <v/>
      </c>
      <c r="F444" s="89" t="str">
        <f>IF(B444="","",IF(E444="Each",D444/C444,IF(E444="Count",$H$5*D444/C444,IF(E444="Area",ROUNDUP(D444/(VLOOKUP(B444,Reference!$H$70:$AL$112,M444,FALSE)*(C444/$H$6)),2),ROUNDUP(D444/(VLOOKUP(B444,Reference!$H$70:$AL$112,M444,FALSE)*C444),2)))))</f>
        <v/>
      </c>
      <c r="G444" t="str">
        <f t="shared" si="13"/>
        <v/>
      </c>
      <c r="N444" t="str">
        <f t="shared" si="14"/>
        <v/>
      </c>
      <c r="O444" t="str">
        <f>IF(G444="","",HLOOKUP(N444,Reference!$H$70:$AL$112,43,FALSE))</f>
        <v/>
      </c>
    </row>
    <row r="445" spans="5:15" x14ac:dyDescent="0.45">
      <c r="E445" t="str">
        <f>IF(B445="","",VLOOKUP(B445,Reference!$B$3:$F$42,2,FALSE))</f>
        <v/>
      </c>
      <c r="F445" s="89" t="str">
        <f>IF(B445="","",IF(E445="Each",D445/C445,IF(E445="Count",$H$5*D445/C445,IF(E445="Area",ROUNDUP(D445/(VLOOKUP(B445,Reference!$H$70:$AL$112,M445,FALSE)*(C445/$H$6)),2),ROUNDUP(D445/(VLOOKUP(B445,Reference!$H$70:$AL$112,M445,FALSE)*C445),2)))))</f>
        <v/>
      </c>
      <c r="G445" t="str">
        <f t="shared" si="13"/>
        <v/>
      </c>
      <c r="N445" t="str">
        <f t="shared" si="14"/>
        <v/>
      </c>
      <c r="O445" t="str">
        <f>IF(G445="","",HLOOKUP(N445,Reference!$H$70:$AL$112,43,FALSE))</f>
        <v/>
      </c>
    </row>
    <row r="446" spans="5:15" x14ac:dyDescent="0.45">
      <c r="E446" t="str">
        <f>IF(B446="","",VLOOKUP(B446,Reference!$B$3:$F$42,2,FALSE))</f>
        <v/>
      </c>
      <c r="F446" s="89" t="str">
        <f>IF(B446="","",IF(E446="Each",D446/C446,IF(E446="Count",$H$5*D446/C446,IF(E446="Area",ROUNDUP(D446/(VLOOKUP(B446,Reference!$H$70:$AL$112,M446,FALSE)*(C446/$H$6)),2),ROUNDUP(D446/(VLOOKUP(B446,Reference!$H$70:$AL$112,M446,FALSE)*C446),2)))))</f>
        <v/>
      </c>
      <c r="G446" t="str">
        <f t="shared" si="13"/>
        <v/>
      </c>
      <c r="N446" t="str">
        <f t="shared" si="14"/>
        <v/>
      </c>
      <c r="O446" t="str">
        <f>IF(G446="","",HLOOKUP(N446,Reference!$H$70:$AL$112,43,FALSE))</f>
        <v/>
      </c>
    </row>
    <row r="447" spans="5:15" x14ac:dyDescent="0.45">
      <c r="E447" t="str">
        <f>IF(B447="","",VLOOKUP(B447,Reference!$B$3:$F$42,2,FALSE))</f>
        <v/>
      </c>
      <c r="F447" s="89" t="str">
        <f>IF(B447="","",IF(E447="Each",D447/C447,IF(E447="Count",$H$5*D447/C447,IF(E447="Area",ROUNDUP(D447/(VLOOKUP(B447,Reference!$H$70:$AL$112,M447,FALSE)*(C447/$H$6)),2),ROUNDUP(D447/(VLOOKUP(B447,Reference!$H$70:$AL$112,M447,FALSE)*C447),2)))))</f>
        <v/>
      </c>
      <c r="G447" t="str">
        <f t="shared" si="13"/>
        <v/>
      </c>
      <c r="N447" t="str">
        <f t="shared" si="14"/>
        <v/>
      </c>
      <c r="O447" t="str">
        <f>IF(G447="","",HLOOKUP(N447,Reference!$H$70:$AL$112,43,FALSE))</f>
        <v/>
      </c>
    </row>
    <row r="448" spans="5:15" x14ac:dyDescent="0.45">
      <c r="E448" t="str">
        <f>IF(B448="","",VLOOKUP(B448,Reference!$B$3:$F$42,2,FALSE))</f>
        <v/>
      </c>
      <c r="F448" s="89" t="str">
        <f>IF(B448="","",IF(E448="Each",D448/C448,IF(E448="Count",$H$5*D448/C448,IF(E448="Area",ROUNDUP(D448/(VLOOKUP(B448,Reference!$H$70:$AL$112,M448,FALSE)*(C448/$H$6)),2),ROUNDUP(D448/(VLOOKUP(B448,Reference!$H$70:$AL$112,M448,FALSE)*C448),2)))))</f>
        <v/>
      </c>
      <c r="G448" t="str">
        <f t="shared" si="13"/>
        <v/>
      </c>
      <c r="N448" t="str">
        <f t="shared" si="14"/>
        <v/>
      </c>
      <c r="O448" t="str">
        <f>IF(G448="","",HLOOKUP(N448,Reference!$H$70:$AL$112,43,FALSE))</f>
        <v/>
      </c>
    </row>
    <row r="449" spans="5:15" x14ac:dyDescent="0.45">
      <c r="E449" t="str">
        <f>IF(B449="","",VLOOKUP(B449,Reference!$B$3:$F$42,2,FALSE))</f>
        <v/>
      </c>
      <c r="F449" s="89" t="str">
        <f>IF(B449="","",IF(E449="Each",D449/C449,IF(E449="Count",$H$5*D449/C449,IF(E449="Area",ROUNDUP(D449/(VLOOKUP(B449,Reference!$H$70:$AL$112,M449,FALSE)*(C449/$H$6)),2),ROUNDUP(D449/(VLOOKUP(B449,Reference!$H$70:$AL$112,M449,FALSE)*C449),2)))))</f>
        <v/>
      </c>
      <c r="G449" t="str">
        <f t="shared" si="13"/>
        <v/>
      </c>
      <c r="N449" t="str">
        <f t="shared" si="14"/>
        <v/>
      </c>
      <c r="O449" t="str">
        <f>IF(G449="","",HLOOKUP(N449,Reference!$H$70:$AL$112,43,FALSE))</f>
        <v/>
      </c>
    </row>
    <row r="450" spans="5:15" x14ac:dyDescent="0.45">
      <c r="E450" t="str">
        <f>IF(B450="","",VLOOKUP(B450,Reference!$B$3:$F$42,2,FALSE))</f>
        <v/>
      </c>
      <c r="F450" s="89" t="str">
        <f>IF(B450="","",IF(E450="Each",D450/C450,IF(E450="Count",$H$5*D450/C450,IF(E450="Area",ROUNDUP(D450/(VLOOKUP(B450,Reference!$H$70:$AL$112,M450,FALSE)*(C450/$H$6)),2),ROUNDUP(D450/(VLOOKUP(B450,Reference!$H$70:$AL$112,M450,FALSE)*C450),2)))))</f>
        <v/>
      </c>
      <c r="G450" t="str">
        <f t="shared" si="13"/>
        <v/>
      </c>
      <c r="N450" t="str">
        <f t="shared" si="14"/>
        <v/>
      </c>
      <c r="O450" t="str">
        <f>IF(G450="","",HLOOKUP(N450,Reference!$H$70:$AL$112,43,FALSE))</f>
        <v/>
      </c>
    </row>
    <row r="451" spans="5:15" x14ac:dyDescent="0.45">
      <c r="E451" t="str">
        <f>IF(B451="","",VLOOKUP(B451,Reference!$B$3:$F$42,2,FALSE))</f>
        <v/>
      </c>
      <c r="F451" s="89" t="str">
        <f>IF(B451="","",IF(E451="Each",D451/C451,IF(E451="Count",$H$5*D451/C451,IF(E451="Area",ROUNDUP(D451/(VLOOKUP(B451,Reference!$H$70:$AL$112,M451,FALSE)*(C451/$H$6)),2),ROUNDUP(D451/(VLOOKUP(B451,Reference!$H$70:$AL$112,M451,FALSE)*C451),2)))))</f>
        <v/>
      </c>
      <c r="G451" t="str">
        <f t="shared" si="13"/>
        <v/>
      </c>
      <c r="N451" t="str">
        <f t="shared" si="14"/>
        <v/>
      </c>
      <c r="O451" t="str">
        <f>IF(G451="","",HLOOKUP(N451,Reference!$H$70:$AL$112,43,FALSE))</f>
        <v/>
      </c>
    </row>
    <row r="452" spans="5:15" x14ac:dyDescent="0.45">
      <c r="E452" t="str">
        <f>IF(B452="","",VLOOKUP(B452,Reference!$B$3:$F$42,2,FALSE))</f>
        <v/>
      </c>
      <c r="F452" s="89" t="str">
        <f>IF(B452="","",IF(E452="Each",D452/C452,IF(E452="Count",$H$5*D452/C452,IF(E452="Area",ROUNDUP(D452/(VLOOKUP(B452,Reference!$H$70:$AL$112,M452,FALSE)*(C452/$H$6)),2),ROUNDUP(D452/(VLOOKUP(B452,Reference!$H$70:$AL$112,M452,FALSE)*C452),2)))))</f>
        <v/>
      </c>
      <c r="G452" t="str">
        <f t="shared" si="13"/>
        <v/>
      </c>
      <c r="N452" t="str">
        <f t="shared" si="14"/>
        <v/>
      </c>
      <c r="O452" t="str">
        <f>IF(G452="","",HLOOKUP(N452,Reference!$H$70:$AL$112,43,FALSE))</f>
        <v/>
      </c>
    </row>
    <row r="453" spans="5:15" x14ac:dyDescent="0.45">
      <c r="E453" t="str">
        <f>IF(B453="","",VLOOKUP(B453,Reference!$B$3:$F$42,2,FALSE))</f>
        <v/>
      </c>
      <c r="F453" s="89" t="str">
        <f>IF(B453="","",IF(E453="Each",D453/C453,IF(E453="Count",$H$5*D453/C453,IF(E453="Area",ROUNDUP(D453/(VLOOKUP(B453,Reference!$H$70:$AL$112,M453,FALSE)*(C453/$H$6)),2),ROUNDUP(D453/(VLOOKUP(B453,Reference!$H$70:$AL$112,M453,FALSE)*C453),2)))))</f>
        <v/>
      </c>
      <c r="G453" t="str">
        <f t="shared" si="13"/>
        <v/>
      </c>
      <c r="N453" t="str">
        <f t="shared" si="14"/>
        <v/>
      </c>
      <c r="O453" t="str">
        <f>IF(G453="","",HLOOKUP(N453,Reference!$H$70:$AL$112,43,FALSE))</f>
        <v/>
      </c>
    </row>
    <row r="454" spans="5:15" x14ac:dyDescent="0.45">
      <c r="E454" t="str">
        <f>IF(B454="","",VLOOKUP(B454,Reference!$B$3:$F$42,2,FALSE))</f>
        <v/>
      </c>
      <c r="F454" s="89" t="str">
        <f>IF(B454="","",IF(E454="Each",D454/C454,IF(E454="Count",$H$5*D454/C454,IF(E454="Area",ROUNDUP(D454/(VLOOKUP(B454,Reference!$H$70:$AL$112,M454,FALSE)*(C454/$H$6)),2),ROUNDUP(D454/(VLOOKUP(B454,Reference!$H$70:$AL$112,M454,FALSE)*C454),2)))))</f>
        <v/>
      </c>
      <c r="G454" t="str">
        <f t="shared" si="13"/>
        <v/>
      </c>
      <c r="N454" t="str">
        <f t="shared" si="14"/>
        <v/>
      </c>
      <c r="O454" t="str">
        <f>IF(G454="","",HLOOKUP(N454,Reference!$H$70:$AL$112,43,FALSE))</f>
        <v/>
      </c>
    </row>
    <row r="455" spans="5:15" x14ac:dyDescent="0.45">
      <c r="E455" t="str">
        <f>IF(B455="","",VLOOKUP(B455,Reference!$B$3:$F$42,2,FALSE))</f>
        <v/>
      </c>
      <c r="F455" s="89" t="str">
        <f>IF(B455="","",IF(E455="Each",D455/C455,IF(E455="Count",$H$5*D455/C455,IF(E455="Area",ROUNDUP(D455/(VLOOKUP(B455,Reference!$H$70:$AL$112,M455,FALSE)*(C455/$H$6)),2),ROUNDUP(D455/(VLOOKUP(B455,Reference!$H$70:$AL$112,M455,FALSE)*C455),2)))))</f>
        <v/>
      </c>
      <c r="G455" t="str">
        <f t="shared" si="13"/>
        <v/>
      </c>
      <c r="N455" t="str">
        <f t="shared" si="14"/>
        <v/>
      </c>
      <c r="O455" t="str">
        <f>IF(G455="","",HLOOKUP(N455,Reference!$H$70:$AL$112,43,FALSE))</f>
        <v/>
      </c>
    </row>
    <row r="456" spans="5:15" x14ac:dyDescent="0.45">
      <c r="E456" t="str">
        <f>IF(B456="","",VLOOKUP(B456,Reference!$B$3:$F$42,2,FALSE))</f>
        <v/>
      </c>
      <c r="F456" s="89" t="str">
        <f>IF(B456="","",IF(E456="Each",D456/C456,IF(E456="Count",$H$5*D456/C456,IF(E456="Area",ROUNDUP(D456/(VLOOKUP(B456,Reference!$H$70:$AL$112,M456,FALSE)*(C456/$H$6)),2),ROUNDUP(D456/(VLOOKUP(B456,Reference!$H$70:$AL$112,M456,FALSE)*C456),2)))))</f>
        <v/>
      </c>
      <c r="G456" t="str">
        <f t="shared" si="13"/>
        <v/>
      </c>
      <c r="N456" t="str">
        <f t="shared" si="14"/>
        <v/>
      </c>
      <c r="O456" t="str">
        <f>IF(G456="","",HLOOKUP(N456,Reference!$H$70:$AL$112,43,FALSE))</f>
        <v/>
      </c>
    </row>
    <row r="457" spans="5:15" x14ac:dyDescent="0.45">
      <c r="E457" t="str">
        <f>IF(B457="","",VLOOKUP(B457,Reference!$B$3:$F$42,2,FALSE))</f>
        <v/>
      </c>
      <c r="F457" s="89" t="str">
        <f>IF(B457="","",IF(E457="Each",D457/C457,IF(E457="Count",$H$5*D457/C457,IF(E457="Area",ROUNDUP(D457/(VLOOKUP(B457,Reference!$H$70:$AL$112,M457,FALSE)*(C457/$H$6)),2),ROUNDUP(D457/(VLOOKUP(B457,Reference!$H$70:$AL$112,M457,FALSE)*C457),2)))))</f>
        <v/>
      </c>
      <c r="G457" t="str">
        <f t="shared" si="13"/>
        <v/>
      </c>
      <c r="N457" t="str">
        <f t="shared" si="14"/>
        <v/>
      </c>
      <c r="O457" t="str">
        <f>IF(G457="","",HLOOKUP(N457,Reference!$H$70:$AL$112,43,FALSE))</f>
        <v/>
      </c>
    </row>
    <row r="458" spans="5:15" x14ac:dyDescent="0.45">
      <c r="E458" t="str">
        <f>IF(B458="","",VLOOKUP(B458,Reference!$B$3:$F$42,2,FALSE))</f>
        <v/>
      </c>
      <c r="F458" s="89" t="str">
        <f>IF(B458="","",IF(E458="Each",D458/C458,IF(E458="Count",$H$5*D458/C458,IF(E458="Area",ROUNDUP(D458/(VLOOKUP(B458,Reference!$H$70:$AL$112,M458,FALSE)*(C458/$H$6)),2),ROUNDUP(D458/(VLOOKUP(B458,Reference!$H$70:$AL$112,M458,FALSE)*C458),2)))))</f>
        <v/>
      </c>
      <c r="G458" t="str">
        <f t="shared" si="13"/>
        <v/>
      </c>
      <c r="N458" t="str">
        <f t="shared" si="14"/>
        <v/>
      </c>
      <c r="O458" t="str">
        <f>IF(G458="","",HLOOKUP(N458,Reference!$H$70:$AL$112,43,FALSE))</f>
        <v/>
      </c>
    </row>
    <row r="459" spans="5:15" x14ac:dyDescent="0.45">
      <c r="E459" t="str">
        <f>IF(B459="","",VLOOKUP(B459,Reference!$B$3:$F$42,2,FALSE))</f>
        <v/>
      </c>
      <c r="F459" s="89" t="str">
        <f>IF(B459="","",IF(E459="Each",D459/C459,IF(E459="Count",$H$5*D459/C459,IF(E459="Area",ROUNDUP(D459/(VLOOKUP(B459,Reference!$H$70:$AL$112,M459,FALSE)*(C459/$H$6)),2),ROUNDUP(D459/(VLOOKUP(B459,Reference!$H$70:$AL$112,M459,FALSE)*C459),2)))))</f>
        <v/>
      </c>
      <c r="G459" t="str">
        <f t="shared" ref="G459:G522" si="15">IF(B459="","",VLOOKUP(E459,$E$2:$L$8,8,FALSE))</f>
        <v/>
      </c>
      <c r="N459" t="str">
        <f t="shared" si="14"/>
        <v/>
      </c>
      <c r="O459" t="str">
        <f>IF(G459="","",HLOOKUP(N459,Reference!$H$70:$AL$112,43,FALSE))</f>
        <v/>
      </c>
    </row>
    <row r="460" spans="5:15" x14ac:dyDescent="0.45">
      <c r="E460" t="str">
        <f>IF(B460="","",VLOOKUP(B460,Reference!$B$3:$F$42,2,FALSE))</f>
        <v/>
      </c>
      <c r="F460" s="89" t="str">
        <f>IF(B460="","",IF(E460="Each",D460/C460,IF(E460="Count",$H$5*D460/C460,IF(E460="Area",ROUNDUP(D460/(VLOOKUP(B460,Reference!$H$70:$AL$112,M460,FALSE)*(C460/$H$6)),2),ROUNDUP(D460/(VLOOKUP(B460,Reference!$H$70:$AL$112,M460,FALSE)*C460),2)))))</f>
        <v/>
      </c>
      <c r="G460" t="str">
        <f t="shared" si="15"/>
        <v/>
      </c>
      <c r="N460" t="str">
        <f t="shared" si="14"/>
        <v/>
      </c>
      <c r="O460" t="str">
        <f>IF(G460="","",HLOOKUP(N460,Reference!$H$70:$AL$112,43,FALSE))</f>
        <v/>
      </c>
    </row>
    <row r="461" spans="5:15" x14ac:dyDescent="0.45">
      <c r="E461" t="str">
        <f>IF(B461="","",VLOOKUP(B461,Reference!$B$3:$F$42,2,FALSE))</f>
        <v/>
      </c>
      <c r="F461" s="89" t="str">
        <f>IF(B461="","",IF(E461="Each",D461/C461,IF(E461="Count",$H$5*D461/C461,IF(E461="Area",ROUNDUP(D461/(VLOOKUP(B461,Reference!$H$70:$AL$112,M461,FALSE)*(C461/$H$6)),2),ROUNDUP(D461/(VLOOKUP(B461,Reference!$H$70:$AL$112,M461,FALSE)*C461),2)))))</f>
        <v/>
      </c>
      <c r="G461" t="str">
        <f t="shared" si="15"/>
        <v/>
      </c>
      <c r="N461" t="str">
        <f t="shared" si="14"/>
        <v/>
      </c>
      <c r="O461" t="str">
        <f>IF(G461="","",HLOOKUP(N461,Reference!$H$70:$AL$112,43,FALSE))</f>
        <v/>
      </c>
    </row>
    <row r="462" spans="5:15" x14ac:dyDescent="0.45">
      <c r="E462" t="str">
        <f>IF(B462="","",VLOOKUP(B462,Reference!$B$3:$F$42,2,FALSE))</f>
        <v/>
      </c>
      <c r="F462" s="89" t="str">
        <f>IF(B462="","",IF(E462="Each",D462/C462,IF(E462="Count",$H$5*D462/C462,IF(E462="Area",ROUNDUP(D462/(VLOOKUP(B462,Reference!$H$70:$AL$112,M462,FALSE)*(C462/$H$6)),2),ROUNDUP(D462/(VLOOKUP(B462,Reference!$H$70:$AL$112,M462,FALSE)*C462),2)))))</f>
        <v/>
      </c>
      <c r="G462" t="str">
        <f t="shared" si="15"/>
        <v/>
      </c>
      <c r="N462" t="str">
        <f t="shared" si="14"/>
        <v/>
      </c>
      <c r="O462" t="str">
        <f>IF(G462="","",HLOOKUP(N462,Reference!$H$70:$AL$112,43,FALSE))</f>
        <v/>
      </c>
    </row>
    <row r="463" spans="5:15" x14ac:dyDescent="0.45">
      <c r="E463" t="str">
        <f>IF(B463="","",VLOOKUP(B463,Reference!$B$3:$F$42,2,FALSE))</f>
        <v/>
      </c>
      <c r="F463" s="89" t="str">
        <f>IF(B463="","",IF(E463="Each",D463/C463,IF(E463="Count",$H$5*D463/C463,IF(E463="Area",ROUNDUP(D463/(VLOOKUP(B463,Reference!$H$70:$AL$112,M463,FALSE)*(C463/$H$6)),2),ROUNDUP(D463/(VLOOKUP(B463,Reference!$H$70:$AL$112,M463,FALSE)*C463),2)))))</f>
        <v/>
      </c>
      <c r="G463" t="str">
        <f t="shared" si="15"/>
        <v/>
      </c>
      <c r="N463" t="str">
        <f t="shared" si="14"/>
        <v/>
      </c>
      <c r="O463" t="str">
        <f>IF(G463="","",HLOOKUP(N463,Reference!$H$70:$AL$112,43,FALSE))</f>
        <v/>
      </c>
    </row>
    <row r="464" spans="5:15" x14ac:dyDescent="0.45">
      <c r="E464" t="str">
        <f>IF(B464="","",VLOOKUP(B464,Reference!$B$3:$F$42,2,FALSE))</f>
        <v/>
      </c>
      <c r="F464" s="89" t="str">
        <f>IF(B464="","",IF(E464="Each",D464/C464,IF(E464="Count",$H$5*D464/C464,IF(E464="Area",ROUNDUP(D464/(VLOOKUP(B464,Reference!$H$70:$AL$112,M464,FALSE)*(C464/$H$6)),2),ROUNDUP(D464/(VLOOKUP(B464,Reference!$H$70:$AL$112,M464,FALSE)*C464),2)))))</f>
        <v/>
      </c>
      <c r="G464" t="str">
        <f t="shared" si="15"/>
        <v/>
      </c>
      <c r="N464" t="str">
        <f t="shared" si="14"/>
        <v/>
      </c>
      <c r="O464" t="str">
        <f>IF(G464="","",HLOOKUP(N464,Reference!$H$70:$AL$112,43,FALSE))</f>
        <v/>
      </c>
    </row>
    <row r="465" spans="5:15" x14ac:dyDescent="0.45">
      <c r="E465" t="str">
        <f>IF(B465="","",VLOOKUP(B465,Reference!$B$3:$F$42,2,FALSE))</f>
        <v/>
      </c>
      <c r="F465" s="89" t="str">
        <f>IF(B465="","",IF(E465="Each",D465/C465,IF(E465="Count",$H$5*D465/C465,IF(E465="Area",ROUNDUP(D465/(VLOOKUP(B465,Reference!$H$70:$AL$112,M465,FALSE)*(C465/$H$6)),2),ROUNDUP(D465/(VLOOKUP(B465,Reference!$H$70:$AL$112,M465,FALSE)*C465),2)))))</f>
        <v/>
      </c>
      <c r="G465" t="str">
        <f t="shared" si="15"/>
        <v/>
      </c>
      <c r="N465" t="str">
        <f t="shared" si="14"/>
        <v/>
      </c>
      <c r="O465" t="str">
        <f>IF(G465="","",HLOOKUP(N465,Reference!$H$70:$AL$112,43,FALSE))</f>
        <v/>
      </c>
    </row>
    <row r="466" spans="5:15" x14ac:dyDescent="0.45">
      <c r="E466" t="str">
        <f>IF(B466="","",VLOOKUP(B466,Reference!$B$3:$F$42,2,FALSE))</f>
        <v/>
      </c>
      <c r="F466" s="89" t="str">
        <f>IF(B466="","",IF(E466="Each",D466/C466,IF(E466="Count",$H$5*D466/C466,IF(E466="Area",ROUNDUP(D466/(VLOOKUP(B466,Reference!$H$70:$AL$112,M466,FALSE)*(C466/$H$6)),2),ROUNDUP(D466/(VLOOKUP(B466,Reference!$H$70:$AL$112,M466,FALSE)*C466),2)))))</f>
        <v/>
      </c>
      <c r="G466" t="str">
        <f t="shared" si="15"/>
        <v/>
      </c>
      <c r="N466" t="str">
        <f t="shared" si="14"/>
        <v/>
      </c>
      <c r="O466" t="str">
        <f>IF(G466="","",HLOOKUP(N466,Reference!$H$70:$AL$112,43,FALSE))</f>
        <v/>
      </c>
    </row>
    <row r="467" spans="5:15" x14ac:dyDescent="0.45">
      <c r="E467" t="str">
        <f>IF(B467="","",VLOOKUP(B467,Reference!$B$3:$F$42,2,FALSE))</f>
        <v/>
      </c>
      <c r="F467" s="89" t="str">
        <f>IF(B467="","",IF(E467="Each",D467/C467,IF(E467="Count",$H$5*D467/C467,IF(E467="Area",ROUNDUP(D467/(VLOOKUP(B467,Reference!$H$70:$AL$112,M467,FALSE)*(C467/$H$6)),2),ROUNDUP(D467/(VLOOKUP(B467,Reference!$H$70:$AL$112,M467,FALSE)*C467),2)))))</f>
        <v/>
      </c>
      <c r="G467" t="str">
        <f t="shared" si="15"/>
        <v/>
      </c>
      <c r="N467" t="str">
        <f t="shared" si="14"/>
        <v/>
      </c>
      <c r="O467" t="str">
        <f>IF(G467="","",HLOOKUP(N467,Reference!$H$70:$AL$112,43,FALSE))</f>
        <v/>
      </c>
    </row>
    <row r="468" spans="5:15" x14ac:dyDescent="0.45">
      <c r="E468" t="str">
        <f>IF(B468="","",VLOOKUP(B468,Reference!$B$3:$F$42,2,FALSE))</f>
        <v/>
      </c>
      <c r="F468" s="89" t="str">
        <f>IF(B468="","",IF(E468="Each",D468/C468,IF(E468="Count",$H$5*D468/C468,IF(E468="Area",ROUNDUP(D468/(VLOOKUP(B468,Reference!$H$70:$AL$112,M468,FALSE)*(C468/$H$6)),2),ROUNDUP(D468/(VLOOKUP(B468,Reference!$H$70:$AL$112,M468,FALSE)*C468),2)))))</f>
        <v/>
      </c>
      <c r="G468" t="str">
        <f t="shared" si="15"/>
        <v/>
      </c>
      <c r="N468" t="str">
        <f t="shared" si="14"/>
        <v/>
      </c>
      <c r="O468" t="str">
        <f>IF(G468="","",HLOOKUP(N468,Reference!$H$70:$AL$112,43,FALSE))</f>
        <v/>
      </c>
    </row>
    <row r="469" spans="5:15" x14ac:dyDescent="0.45">
      <c r="E469" t="str">
        <f>IF(B469="","",VLOOKUP(B469,Reference!$B$3:$F$42,2,FALSE))</f>
        <v/>
      </c>
      <c r="F469" s="89" t="str">
        <f>IF(B469="","",IF(E469="Each",D469/C469,IF(E469="Count",$H$5*D469/C469,IF(E469="Area",ROUNDUP(D469/(VLOOKUP(B469,Reference!$H$70:$AL$112,M469,FALSE)*(C469/$H$6)),2),ROUNDUP(D469/(VLOOKUP(B469,Reference!$H$70:$AL$112,M469,FALSE)*C469),2)))))</f>
        <v/>
      </c>
      <c r="G469" t="str">
        <f t="shared" si="15"/>
        <v/>
      </c>
      <c r="N469" t="str">
        <f t="shared" si="14"/>
        <v/>
      </c>
      <c r="O469" t="str">
        <f>IF(G469="","",HLOOKUP(N469,Reference!$H$70:$AL$112,43,FALSE))</f>
        <v/>
      </c>
    </row>
    <row r="470" spans="5:15" x14ac:dyDescent="0.45">
      <c r="E470" t="str">
        <f>IF(B470="","",VLOOKUP(B470,Reference!$B$3:$F$42,2,FALSE))</f>
        <v/>
      </c>
      <c r="F470" s="89" t="str">
        <f>IF(B470="","",IF(E470="Each",D470/C470,IF(E470="Count",$H$5*D470/C470,IF(E470="Area",ROUNDUP(D470/(VLOOKUP(B470,Reference!$H$70:$AL$112,M470,FALSE)*(C470/$H$6)),2),ROUNDUP(D470/(VLOOKUP(B470,Reference!$H$70:$AL$112,M470,FALSE)*C470),2)))))</f>
        <v/>
      </c>
      <c r="G470" t="str">
        <f t="shared" si="15"/>
        <v/>
      </c>
      <c r="N470" t="str">
        <f t="shared" si="14"/>
        <v/>
      </c>
      <c r="O470" t="str">
        <f>IF(G470="","",HLOOKUP(N470,Reference!$H$70:$AL$112,43,FALSE))</f>
        <v/>
      </c>
    </row>
    <row r="471" spans="5:15" x14ac:dyDescent="0.45">
      <c r="E471" t="str">
        <f>IF(B471="","",VLOOKUP(B471,Reference!$B$3:$F$42,2,FALSE))</f>
        <v/>
      </c>
      <c r="F471" s="89" t="str">
        <f>IF(B471="","",IF(E471="Each",D471/C471,IF(E471="Count",$H$5*D471/C471,IF(E471="Area",ROUNDUP(D471/(VLOOKUP(B471,Reference!$H$70:$AL$112,M471,FALSE)*(C471/$H$6)),2),ROUNDUP(D471/(VLOOKUP(B471,Reference!$H$70:$AL$112,M471,FALSE)*C471),2)))))</f>
        <v/>
      </c>
      <c r="G471" t="str">
        <f t="shared" si="15"/>
        <v/>
      </c>
      <c r="N471" t="str">
        <f t="shared" ref="N471:N534" si="16">IF(B471="","",VLOOKUP(E471,$E$2:$F$8,2,FALSE))</f>
        <v/>
      </c>
      <c r="O471" t="str">
        <f>IF(G471="","",HLOOKUP(N471,Reference!$H$70:$AL$112,43,FALSE))</f>
        <v/>
      </c>
    </row>
    <row r="472" spans="5:15" x14ac:dyDescent="0.45">
      <c r="E472" t="str">
        <f>IF(B472="","",VLOOKUP(B472,Reference!$B$3:$F$42,2,FALSE))</f>
        <v/>
      </c>
      <c r="F472" s="89" t="str">
        <f>IF(B472="","",IF(E472="Each",D472/C472,IF(E472="Count",$H$5*D472/C472,IF(E472="Area",ROUNDUP(D472/(VLOOKUP(B472,Reference!$H$70:$AL$112,M472,FALSE)*(C472/$H$6)),2),ROUNDUP(D472/(VLOOKUP(B472,Reference!$H$70:$AL$112,M472,FALSE)*C472),2)))))</f>
        <v/>
      </c>
      <c r="G472" t="str">
        <f t="shared" si="15"/>
        <v/>
      </c>
      <c r="N472" t="str">
        <f t="shared" si="16"/>
        <v/>
      </c>
      <c r="O472" t="str">
        <f>IF(G472="","",HLOOKUP(N472,Reference!$H$70:$AL$112,43,FALSE))</f>
        <v/>
      </c>
    </row>
    <row r="473" spans="5:15" x14ac:dyDescent="0.45">
      <c r="E473" t="str">
        <f>IF(B473="","",VLOOKUP(B473,Reference!$B$3:$F$42,2,FALSE))</f>
        <v/>
      </c>
      <c r="F473" s="89" t="str">
        <f>IF(B473="","",IF(E473="Each",D473/C473,IF(E473="Count",$H$5*D473/C473,IF(E473="Area",ROUNDUP(D473/(VLOOKUP(B473,Reference!$H$70:$AL$112,M473,FALSE)*(C473/$H$6)),2),ROUNDUP(D473/(VLOOKUP(B473,Reference!$H$70:$AL$112,M473,FALSE)*C473),2)))))</f>
        <v/>
      </c>
      <c r="G473" t="str">
        <f t="shared" si="15"/>
        <v/>
      </c>
      <c r="N473" t="str">
        <f t="shared" si="16"/>
        <v/>
      </c>
      <c r="O473" t="str">
        <f>IF(G473="","",HLOOKUP(N473,Reference!$H$70:$AL$112,43,FALSE))</f>
        <v/>
      </c>
    </row>
    <row r="474" spans="5:15" x14ac:dyDescent="0.45">
      <c r="E474" t="str">
        <f>IF(B474="","",VLOOKUP(B474,Reference!$B$3:$F$42,2,FALSE))</f>
        <v/>
      </c>
      <c r="F474" s="89" t="str">
        <f>IF(B474="","",IF(E474="Each",D474/C474,IF(E474="Count",$H$5*D474/C474,IF(E474="Area",ROUNDUP(D474/(VLOOKUP(B474,Reference!$H$70:$AL$112,M474,FALSE)*(C474/$H$6)),2),ROUNDUP(D474/(VLOOKUP(B474,Reference!$H$70:$AL$112,M474,FALSE)*C474),2)))))</f>
        <v/>
      </c>
      <c r="G474" t="str">
        <f t="shared" si="15"/>
        <v/>
      </c>
      <c r="N474" t="str">
        <f t="shared" si="16"/>
        <v/>
      </c>
      <c r="O474" t="str">
        <f>IF(G474="","",HLOOKUP(N474,Reference!$H$70:$AL$112,43,FALSE))</f>
        <v/>
      </c>
    </row>
    <row r="475" spans="5:15" x14ac:dyDescent="0.45">
      <c r="E475" t="str">
        <f>IF(B475="","",VLOOKUP(B475,Reference!$B$3:$F$42,2,FALSE))</f>
        <v/>
      </c>
      <c r="F475" s="89" t="str">
        <f>IF(B475="","",IF(E475="Each",D475/C475,IF(E475="Count",$H$5*D475/C475,IF(E475="Area",ROUNDUP(D475/(VLOOKUP(B475,Reference!$H$70:$AL$112,M475,FALSE)*(C475/$H$6)),2),ROUNDUP(D475/(VLOOKUP(B475,Reference!$H$70:$AL$112,M475,FALSE)*C475),2)))))</f>
        <v/>
      </c>
      <c r="G475" t="str">
        <f t="shared" si="15"/>
        <v/>
      </c>
      <c r="N475" t="str">
        <f t="shared" si="16"/>
        <v/>
      </c>
      <c r="O475" t="str">
        <f>IF(G475="","",HLOOKUP(N475,Reference!$H$70:$AL$112,43,FALSE))</f>
        <v/>
      </c>
    </row>
    <row r="476" spans="5:15" x14ac:dyDescent="0.45">
      <c r="E476" t="str">
        <f>IF(B476="","",VLOOKUP(B476,Reference!$B$3:$F$42,2,FALSE))</f>
        <v/>
      </c>
      <c r="F476" s="89" t="str">
        <f>IF(B476="","",IF(E476="Each",D476/C476,IF(E476="Count",$H$5*D476/C476,IF(E476="Area",ROUNDUP(D476/(VLOOKUP(B476,Reference!$H$70:$AL$112,M476,FALSE)*(C476/$H$6)),2),ROUNDUP(D476/(VLOOKUP(B476,Reference!$H$70:$AL$112,M476,FALSE)*C476),2)))))</f>
        <v/>
      </c>
      <c r="G476" t="str">
        <f t="shared" si="15"/>
        <v/>
      </c>
      <c r="N476" t="str">
        <f t="shared" si="16"/>
        <v/>
      </c>
      <c r="O476" t="str">
        <f>IF(G476="","",HLOOKUP(N476,Reference!$H$70:$AL$112,43,FALSE))</f>
        <v/>
      </c>
    </row>
    <row r="477" spans="5:15" x14ac:dyDescent="0.45">
      <c r="E477" t="str">
        <f>IF(B477="","",VLOOKUP(B477,Reference!$B$3:$F$42,2,FALSE))</f>
        <v/>
      </c>
      <c r="F477" s="89" t="str">
        <f>IF(B477="","",IF(E477="Each",D477/C477,IF(E477="Count",$H$5*D477/C477,IF(E477="Area",ROUNDUP(D477/(VLOOKUP(B477,Reference!$H$70:$AL$112,M477,FALSE)*(C477/$H$6)),2),ROUNDUP(D477/(VLOOKUP(B477,Reference!$H$70:$AL$112,M477,FALSE)*C477),2)))))</f>
        <v/>
      </c>
      <c r="G477" t="str">
        <f t="shared" si="15"/>
        <v/>
      </c>
      <c r="N477" t="str">
        <f t="shared" si="16"/>
        <v/>
      </c>
      <c r="O477" t="str">
        <f>IF(G477="","",HLOOKUP(N477,Reference!$H$70:$AL$112,43,FALSE))</f>
        <v/>
      </c>
    </row>
    <row r="478" spans="5:15" x14ac:dyDescent="0.45">
      <c r="E478" t="str">
        <f>IF(B478="","",VLOOKUP(B478,Reference!$B$3:$F$42,2,FALSE))</f>
        <v/>
      </c>
      <c r="F478" s="89" t="str">
        <f>IF(B478="","",IF(E478="Each",D478/C478,IF(E478="Count",$H$5*D478/C478,IF(E478="Area",ROUNDUP(D478/(VLOOKUP(B478,Reference!$H$70:$AL$112,M478,FALSE)*(C478/$H$6)),2),ROUNDUP(D478/(VLOOKUP(B478,Reference!$H$70:$AL$112,M478,FALSE)*C478),2)))))</f>
        <v/>
      </c>
      <c r="G478" t="str">
        <f t="shared" si="15"/>
        <v/>
      </c>
      <c r="N478" t="str">
        <f t="shared" si="16"/>
        <v/>
      </c>
      <c r="O478" t="str">
        <f>IF(G478="","",HLOOKUP(N478,Reference!$H$70:$AL$112,43,FALSE))</f>
        <v/>
      </c>
    </row>
    <row r="479" spans="5:15" x14ac:dyDescent="0.45">
      <c r="E479" t="str">
        <f>IF(B479="","",VLOOKUP(B479,Reference!$B$3:$F$42,2,FALSE))</f>
        <v/>
      </c>
      <c r="F479" s="89" t="str">
        <f>IF(B479="","",IF(E479="Each",D479/C479,IF(E479="Count",$H$5*D479/C479,IF(E479="Area",ROUNDUP(D479/(VLOOKUP(B479,Reference!$H$70:$AL$112,M479,FALSE)*(C479/$H$6)),2),ROUNDUP(D479/(VLOOKUP(B479,Reference!$H$70:$AL$112,M479,FALSE)*C479),2)))))</f>
        <v/>
      </c>
      <c r="G479" t="str">
        <f t="shared" si="15"/>
        <v/>
      </c>
      <c r="N479" t="str">
        <f t="shared" si="16"/>
        <v/>
      </c>
      <c r="O479" t="str">
        <f>IF(G479="","",HLOOKUP(N479,Reference!$H$70:$AL$112,43,FALSE))</f>
        <v/>
      </c>
    </row>
    <row r="480" spans="5:15" x14ac:dyDescent="0.45">
      <c r="E480" t="str">
        <f>IF(B480="","",VLOOKUP(B480,Reference!$B$3:$F$42,2,FALSE))</f>
        <v/>
      </c>
      <c r="F480" s="89" t="str">
        <f>IF(B480="","",IF(E480="Each",D480/C480,IF(E480="Count",$H$5*D480/C480,IF(E480="Area",ROUNDUP(D480/(VLOOKUP(B480,Reference!$H$70:$AL$112,M480,FALSE)*(C480/$H$6)),2),ROUNDUP(D480/(VLOOKUP(B480,Reference!$H$70:$AL$112,M480,FALSE)*C480),2)))))</f>
        <v/>
      </c>
      <c r="G480" t="str">
        <f t="shared" si="15"/>
        <v/>
      </c>
      <c r="N480" t="str">
        <f t="shared" si="16"/>
        <v/>
      </c>
      <c r="O480" t="str">
        <f>IF(G480="","",HLOOKUP(N480,Reference!$H$70:$AL$112,43,FALSE))</f>
        <v/>
      </c>
    </row>
    <row r="481" spans="5:15" x14ac:dyDescent="0.45">
      <c r="E481" t="str">
        <f>IF(B481="","",VLOOKUP(B481,Reference!$B$3:$F$42,2,FALSE))</f>
        <v/>
      </c>
      <c r="F481" s="89" t="str">
        <f>IF(B481="","",IF(E481="Each",D481/C481,IF(E481="Count",$H$5*D481/C481,IF(E481="Area",ROUNDUP(D481/(VLOOKUP(B481,Reference!$H$70:$AL$112,M481,FALSE)*(C481/$H$6)),2),ROUNDUP(D481/(VLOOKUP(B481,Reference!$H$70:$AL$112,M481,FALSE)*C481),2)))))</f>
        <v/>
      </c>
      <c r="G481" t="str">
        <f t="shared" si="15"/>
        <v/>
      </c>
      <c r="N481" t="str">
        <f t="shared" si="16"/>
        <v/>
      </c>
      <c r="O481" t="str">
        <f>IF(G481="","",HLOOKUP(N481,Reference!$H$70:$AL$112,43,FALSE))</f>
        <v/>
      </c>
    </row>
    <row r="482" spans="5:15" x14ac:dyDescent="0.45">
      <c r="E482" t="str">
        <f>IF(B482="","",VLOOKUP(B482,Reference!$B$3:$F$42,2,FALSE))</f>
        <v/>
      </c>
      <c r="F482" s="89" t="str">
        <f>IF(B482="","",IF(E482="Each",D482/C482,IF(E482="Count",$H$5*D482/C482,IF(E482="Area",ROUNDUP(D482/(VLOOKUP(B482,Reference!$H$70:$AL$112,M482,FALSE)*(C482/$H$6)),2),ROUNDUP(D482/(VLOOKUP(B482,Reference!$H$70:$AL$112,M482,FALSE)*C482),2)))))</f>
        <v/>
      </c>
      <c r="G482" t="str">
        <f t="shared" si="15"/>
        <v/>
      </c>
      <c r="N482" t="str">
        <f t="shared" si="16"/>
        <v/>
      </c>
      <c r="O482" t="str">
        <f>IF(G482="","",HLOOKUP(N482,Reference!$H$70:$AL$112,43,FALSE))</f>
        <v/>
      </c>
    </row>
    <row r="483" spans="5:15" x14ac:dyDescent="0.45">
      <c r="E483" t="str">
        <f>IF(B483="","",VLOOKUP(B483,Reference!$B$3:$F$42,2,FALSE))</f>
        <v/>
      </c>
      <c r="F483" s="89" t="str">
        <f>IF(B483="","",IF(E483="Each",D483/C483,IF(E483="Count",$H$5*D483/C483,IF(E483="Area",ROUNDUP(D483/(VLOOKUP(B483,Reference!$H$70:$AL$112,M483,FALSE)*(C483/$H$6)),2),ROUNDUP(D483/(VLOOKUP(B483,Reference!$H$70:$AL$112,M483,FALSE)*C483),2)))))</f>
        <v/>
      </c>
      <c r="G483" t="str">
        <f t="shared" si="15"/>
        <v/>
      </c>
      <c r="N483" t="str">
        <f t="shared" si="16"/>
        <v/>
      </c>
      <c r="O483" t="str">
        <f>IF(G483="","",HLOOKUP(N483,Reference!$H$70:$AL$112,43,FALSE))</f>
        <v/>
      </c>
    </row>
    <row r="484" spans="5:15" x14ac:dyDescent="0.45">
      <c r="E484" t="str">
        <f>IF(B484="","",VLOOKUP(B484,Reference!$B$3:$F$42,2,FALSE))</f>
        <v/>
      </c>
      <c r="F484" s="89" t="str">
        <f>IF(B484="","",IF(E484="Each",D484/C484,IF(E484="Count",$H$5*D484/C484,IF(E484="Area",ROUNDUP(D484/(VLOOKUP(B484,Reference!$H$70:$AL$112,M484,FALSE)*(C484/$H$6)),2),ROUNDUP(D484/(VLOOKUP(B484,Reference!$H$70:$AL$112,M484,FALSE)*C484),2)))))</f>
        <v/>
      </c>
      <c r="G484" t="str">
        <f t="shared" si="15"/>
        <v/>
      </c>
      <c r="N484" t="str">
        <f t="shared" si="16"/>
        <v/>
      </c>
      <c r="O484" t="str">
        <f>IF(G484="","",HLOOKUP(N484,Reference!$H$70:$AL$112,43,FALSE))</f>
        <v/>
      </c>
    </row>
    <row r="485" spans="5:15" x14ac:dyDescent="0.45">
      <c r="E485" t="str">
        <f>IF(B485="","",VLOOKUP(B485,Reference!$B$3:$F$42,2,FALSE))</f>
        <v/>
      </c>
      <c r="F485" s="89" t="str">
        <f>IF(B485="","",IF(E485="Each",D485/C485,IF(E485="Count",$H$5*D485/C485,IF(E485="Area",ROUNDUP(D485/(VLOOKUP(B485,Reference!$H$70:$AL$112,M485,FALSE)*(C485/$H$6)),2),ROUNDUP(D485/(VLOOKUP(B485,Reference!$H$70:$AL$112,M485,FALSE)*C485),2)))))</f>
        <v/>
      </c>
      <c r="G485" t="str">
        <f t="shared" si="15"/>
        <v/>
      </c>
      <c r="N485" t="str">
        <f t="shared" si="16"/>
        <v/>
      </c>
      <c r="O485" t="str">
        <f>IF(G485="","",HLOOKUP(N485,Reference!$H$70:$AL$112,43,FALSE))</f>
        <v/>
      </c>
    </row>
    <row r="486" spans="5:15" x14ac:dyDescent="0.45">
      <c r="E486" t="str">
        <f>IF(B486="","",VLOOKUP(B486,Reference!$B$3:$F$42,2,FALSE))</f>
        <v/>
      </c>
      <c r="F486" s="89" t="str">
        <f>IF(B486="","",IF(E486="Each",D486/C486,IF(E486="Count",$H$5*D486/C486,IF(E486="Area",ROUNDUP(D486/(VLOOKUP(B486,Reference!$H$70:$AL$112,M486,FALSE)*(C486/$H$6)),2),ROUNDUP(D486/(VLOOKUP(B486,Reference!$H$70:$AL$112,M486,FALSE)*C486),2)))))</f>
        <v/>
      </c>
      <c r="G486" t="str">
        <f t="shared" si="15"/>
        <v/>
      </c>
      <c r="N486" t="str">
        <f t="shared" si="16"/>
        <v/>
      </c>
      <c r="O486" t="str">
        <f>IF(G486="","",HLOOKUP(N486,Reference!$H$70:$AL$112,43,FALSE))</f>
        <v/>
      </c>
    </row>
    <row r="487" spans="5:15" x14ac:dyDescent="0.45">
      <c r="E487" t="str">
        <f>IF(B487="","",VLOOKUP(B487,Reference!$B$3:$F$42,2,FALSE))</f>
        <v/>
      </c>
      <c r="F487" s="89" t="str">
        <f>IF(B487="","",IF(E487="Each",D487/C487,IF(E487="Count",$H$5*D487/C487,IF(E487="Area",ROUNDUP(D487/(VLOOKUP(B487,Reference!$H$70:$AL$112,M487,FALSE)*(C487/$H$6)),2),ROUNDUP(D487/(VLOOKUP(B487,Reference!$H$70:$AL$112,M487,FALSE)*C487),2)))))</f>
        <v/>
      </c>
      <c r="G487" t="str">
        <f t="shared" si="15"/>
        <v/>
      </c>
      <c r="N487" t="str">
        <f t="shared" si="16"/>
        <v/>
      </c>
      <c r="O487" t="str">
        <f>IF(G487="","",HLOOKUP(N487,Reference!$H$70:$AL$112,43,FALSE))</f>
        <v/>
      </c>
    </row>
    <row r="488" spans="5:15" x14ac:dyDescent="0.45">
      <c r="E488" t="str">
        <f>IF(B488="","",VLOOKUP(B488,Reference!$B$3:$F$42,2,FALSE))</f>
        <v/>
      </c>
      <c r="F488" s="89" t="str">
        <f>IF(B488="","",IF(E488="Each",D488/C488,IF(E488="Count",$H$5*D488/C488,IF(E488="Area",ROUNDUP(D488/(VLOOKUP(B488,Reference!$H$70:$AL$112,M488,FALSE)*(C488/$H$6)),2),ROUNDUP(D488/(VLOOKUP(B488,Reference!$H$70:$AL$112,M488,FALSE)*C488),2)))))</f>
        <v/>
      </c>
      <c r="G488" t="str">
        <f t="shared" si="15"/>
        <v/>
      </c>
      <c r="N488" t="str">
        <f t="shared" si="16"/>
        <v/>
      </c>
      <c r="O488" t="str">
        <f>IF(G488="","",HLOOKUP(N488,Reference!$H$70:$AL$112,43,FALSE))</f>
        <v/>
      </c>
    </row>
    <row r="489" spans="5:15" x14ac:dyDescent="0.45">
      <c r="E489" t="str">
        <f>IF(B489="","",VLOOKUP(B489,Reference!$B$3:$F$42,2,FALSE))</f>
        <v/>
      </c>
      <c r="F489" s="89" t="str">
        <f>IF(B489="","",IF(E489="Each",D489/C489,IF(E489="Count",$H$5*D489/C489,IF(E489="Area",ROUNDUP(D489/(VLOOKUP(B489,Reference!$H$70:$AL$112,M489,FALSE)*(C489/$H$6)),2),ROUNDUP(D489/(VLOOKUP(B489,Reference!$H$70:$AL$112,M489,FALSE)*C489),2)))))</f>
        <v/>
      </c>
      <c r="G489" t="str">
        <f t="shared" si="15"/>
        <v/>
      </c>
      <c r="N489" t="str">
        <f t="shared" si="16"/>
        <v/>
      </c>
      <c r="O489" t="str">
        <f>IF(G489="","",HLOOKUP(N489,Reference!$H$70:$AL$112,43,FALSE))</f>
        <v/>
      </c>
    </row>
    <row r="490" spans="5:15" x14ac:dyDescent="0.45">
      <c r="E490" t="str">
        <f>IF(B490="","",VLOOKUP(B490,Reference!$B$3:$F$42,2,FALSE))</f>
        <v/>
      </c>
      <c r="F490" s="89" t="str">
        <f>IF(B490="","",IF(E490="Each",D490/C490,IF(E490="Count",$H$5*D490/C490,IF(E490="Area",ROUNDUP(D490/(VLOOKUP(B490,Reference!$H$70:$AL$112,M490,FALSE)*(C490/$H$6)),2),ROUNDUP(D490/(VLOOKUP(B490,Reference!$H$70:$AL$112,M490,FALSE)*C490),2)))))</f>
        <v/>
      </c>
      <c r="G490" t="str">
        <f t="shared" si="15"/>
        <v/>
      </c>
      <c r="N490" t="str">
        <f t="shared" si="16"/>
        <v/>
      </c>
      <c r="O490" t="str">
        <f>IF(G490="","",HLOOKUP(N490,Reference!$H$70:$AL$112,43,FALSE))</f>
        <v/>
      </c>
    </row>
    <row r="491" spans="5:15" x14ac:dyDescent="0.45">
      <c r="E491" t="str">
        <f>IF(B491="","",VLOOKUP(B491,Reference!$B$3:$F$42,2,FALSE))</f>
        <v/>
      </c>
      <c r="F491" s="89" t="str">
        <f>IF(B491="","",IF(E491="Each",D491/C491,IF(E491="Count",$H$5*D491/C491,IF(E491="Area",ROUNDUP(D491/(VLOOKUP(B491,Reference!$H$70:$AL$112,M491,FALSE)*(C491/$H$6)),2),ROUNDUP(D491/(VLOOKUP(B491,Reference!$H$70:$AL$112,M491,FALSE)*C491),2)))))</f>
        <v/>
      </c>
      <c r="G491" t="str">
        <f t="shared" si="15"/>
        <v/>
      </c>
      <c r="N491" t="str">
        <f t="shared" si="16"/>
        <v/>
      </c>
      <c r="O491" t="str">
        <f>IF(G491="","",HLOOKUP(N491,Reference!$H$70:$AL$112,43,FALSE))</f>
        <v/>
      </c>
    </row>
    <row r="492" spans="5:15" x14ac:dyDescent="0.45">
      <c r="E492" t="str">
        <f>IF(B492="","",VLOOKUP(B492,Reference!$B$3:$F$42,2,FALSE))</f>
        <v/>
      </c>
      <c r="F492" s="89" t="str">
        <f>IF(B492="","",IF(E492="Each",D492/C492,IF(E492="Count",$H$5*D492/C492,IF(E492="Area",ROUNDUP(D492/(VLOOKUP(B492,Reference!$H$70:$AL$112,M492,FALSE)*(C492/$H$6)),2),ROUNDUP(D492/(VLOOKUP(B492,Reference!$H$70:$AL$112,M492,FALSE)*C492),2)))))</f>
        <v/>
      </c>
      <c r="G492" t="str">
        <f t="shared" si="15"/>
        <v/>
      </c>
      <c r="N492" t="str">
        <f t="shared" si="16"/>
        <v/>
      </c>
      <c r="O492" t="str">
        <f>IF(G492="","",HLOOKUP(N492,Reference!$H$70:$AL$112,43,FALSE))</f>
        <v/>
      </c>
    </row>
    <row r="493" spans="5:15" x14ac:dyDescent="0.45">
      <c r="E493" t="str">
        <f>IF(B493="","",VLOOKUP(B493,Reference!$B$3:$F$42,2,FALSE))</f>
        <v/>
      </c>
      <c r="F493" s="89" t="str">
        <f>IF(B493="","",IF(E493="Each",D493/C493,IF(E493="Count",$H$5*D493/C493,IF(E493="Area",ROUNDUP(D493/(VLOOKUP(B493,Reference!$H$70:$AL$112,M493,FALSE)*(C493/$H$6)),2),ROUNDUP(D493/(VLOOKUP(B493,Reference!$H$70:$AL$112,M493,FALSE)*C493),2)))))</f>
        <v/>
      </c>
      <c r="G493" t="str">
        <f t="shared" si="15"/>
        <v/>
      </c>
      <c r="N493" t="str">
        <f t="shared" si="16"/>
        <v/>
      </c>
      <c r="O493" t="str">
        <f>IF(G493="","",HLOOKUP(N493,Reference!$H$70:$AL$112,43,FALSE))</f>
        <v/>
      </c>
    </row>
    <row r="494" spans="5:15" x14ac:dyDescent="0.45">
      <c r="E494" t="str">
        <f>IF(B494="","",VLOOKUP(B494,Reference!$B$3:$F$42,2,FALSE))</f>
        <v/>
      </c>
      <c r="F494" s="89" t="str">
        <f>IF(B494="","",IF(E494="Each",D494/C494,IF(E494="Count",$H$5*D494/C494,IF(E494="Area",ROUNDUP(D494/(VLOOKUP(B494,Reference!$H$70:$AL$112,M494,FALSE)*(C494/$H$6)),2),ROUNDUP(D494/(VLOOKUP(B494,Reference!$H$70:$AL$112,M494,FALSE)*C494),2)))))</f>
        <v/>
      </c>
      <c r="G494" t="str">
        <f t="shared" si="15"/>
        <v/>
      </c>
      <c r="N494" t="str">
        <f t="shared" si="16"/>
        <v/>
      </c>
      <c r="O494" t="str">
        <f>IF(G494="","",HLOOKUP(N494,Reference!$H$70:$AL$112,43,FALSE))</f>
        <v/>
      </c>
    </row>
    <row r="495" spans="5:15" x14ac:dyDescent="0.45">
      <c r="E495" t="str">
        <f>IF(B495="","",VLOOKUP(B495,Reference!$B$3:$F$42,2,FALSE))</f>
        <v/>
      </c>
      <c r="F495" s="89" t="str">
        <f>IF(B495="","",IF(E495="Each",D495/C495,IF(E495="Count",$H$5*D495/C495,IF(E495="Area",ROUNDUP(D495/(VLOOKUP(B495,Reference!$H$70:$AL$112,M495,FALSE)*(C495/$H$6)),2),ROUNDUP(D495/(VLOOKUP(B495,Reference!$H$70:$AL$112,M495,FALSE)*C495),2)))))</f>
        <v/>
      </c>
      <c r="G495" t="str">
        <f t="shared" si="15"/>
        <v/>
      </c>
      <c r="N495" t="str">
        <f t="shared" si="16"/>
        <v/>
      </c>
      <c r="O495" t="str">
        <f>IF(G495="","",HLOOKUP(N495,Reference!$H$70:$AL$112,43,FALSE))</f>
        <v/>
      </c>
    </row>
    <row r="496" spans="5:15" x14ac:dyDescent="0.45">
      <c r="E496" t="str">
        <f>IF(B496="","",VLOOKUP(B496,Reference!$B$3:$F$42,2,FALSE))</f>
        <v/>
      </c>
      <c r="F496" s="89" t="str">
        <f>IF(B496="","",IF(E496="Each",D496/C496,IF(E496="Count",$H$5*D496/C496,IF(E496="Area",ROUNDUP(D496/(VLOOKUP(B496,Reference!$H$70:$AL$112,M496,FALSE)*(C496/$H$6)),2),ROUNDUP(D496/(VLOOKUP(B496,Reference!$H$70:$AL$112,M496,FALSE)*C496),2)))))</f>
        <v/>
      </c>
      <c r="G496" t="str">
        <f t="shared" si="15"/>
        <v/>
      </c>
      <c r="N496" t="str">
        <f t="shared" si="16"/>
        <v/>
      </c>
      <c r="O496" t="str">
        <f>IF(G496="","",HLOOKUP(N496,Reference!$H$70:$AL$112,43,FALSE))</f>
        <v/>
      </c>
    </row>
    <row r="497" spans="5:15" x14ac:dyDescent="0.45">
      <c r="E497" t="str">
        <f>IF(B497="","",VLOOKUP(B497,Reference!$B$3:$F$42,2,FALSE))</f>
        <v/>
      </c>
      <c r="F497" s="89" t="str">
        <f>IF(B497="","",IF(E497="Each",D497/C497,IF(E497="Count",$H$5*D497/C497,IF(E497="Area",ROUNDUP(D497/(VLOOKUP(B497,Reference!$H$70:$AL$112,M497,FALSE)*(C497/$H$6)),2),ROUNDUP(D497/(VLOOKUP(B497,Reference!$H$70:$AL$112,M497,FALSE)*C497),2)))))</f>
        <v/>
      </c>
      <c r="G497" t="str">
        <f t="shared" si="15"/>
        <v/>
      </c>
      <c r="N497" t="str">
        <f t="shared" si="16"/>
        <v/>
      </c>
      <c r="O497" t="str">
        <f>IF(G497="","",HLOOKUP(N497,Reference!$H$70:$AL$112,43,FALSE))</f>
        <v/>
      </c>
    </row>
    <row r="498" spans="5:15" x14ac:dyDescent="0.45">
      <c r="E498" t="str">
        <f>IF(B498="","",VLOOKUP(B498,Reference!$B$3:$F$42,2,FALSE))</f>
        <v/>
      </c>
      <c r="F498" s="89" t="str">
        <f>IF(B498="","",IF(E498="Each",D498/C498,IF(E498="Count",$H$5*D498/C498,IF(E498="Area",ROUNDUP(D498/(VLOOKUP(B498,Reference!$H$70:$AL$112,M498,FALSE)*(C498/$H$6)),2),ROUNDUP(D498/(VLOOKUP(B498,Reference!$H$70:$AL$112,M498,FALSE)*C498),2)))))</f>
        <v/>
      </c>
      <c r="G498" t="str">
        <f t="shared" si="15"/>
        <v/>
      </c>
      <c r="N498" t="str">
        <f t="shared" si="16"/>
        <v/>
      </c>
      <c r="O498" t="str">
        <f>IF(G498="","",HLOOKUP(N498,Reference!$H$70:$AL$112,43,FALSE))</f>
        <v/>
      </c>
    </row>
    <row r="499" spans="5:15" x14ac:dyDescent="0.45">
      <c r="E499" t="str">
        <f>IF(B499="","",VLOOKUP(B499,Reference!$B$3:$F$42,2,FALSE))</f>
        <v/>
      </c>
      <c r="F499" s="89" t="str">
        <f>IF(B499="","",IF(E499="Each",D499/C499,IF(E499="Count",$H$5*D499/C499,IF(E499="Area",ROUNDUP(D499/(VLOOKUP(B499,Reference!$H$70:$AL$112,M499,FALSE)*(C499/$H$6)),2),ROUNDUP(D499/(VLOOKUP(B499,Reference!$H$70:$AL$112,M499,FALSE)*C499),2)))))</f>
        <v/>
      </c>
      <c r="G499" t="str">
        <f t="shared" si="15"/>
        <v/>
      </c>
      <c r="N499" t="str">
        <f t="shared" si="16"/>
        <v/>
      </c>
      <c r="O499" t="str">
        <f>IF(G499="","",HLOOKUP(N499,Reference!$H$70:$AL$112,43,FALSE))</f>
        <v/>
      </c>
    </row>
    <row r="500" spans="5:15" x14ac:dyDescent="0.45">
      <c r="E500" t="str">
        <f>IF(B500="","",VLOOKUP(B500,Reference!$B$3:$F$42,2,FALSE))</f>
        <v/>
      </c>
      <c r="F500" s="89" t="str">
        <f>IF(B500="","",IF(E500="Each",D500/C500,IF(E500="Count",$H$5*D500/C500,IF(E500="Area",ROUNDUP(D500/(VLOOKUP(B500,Reference!$H$70:$AL$112,M500,FALSE)*(C500/$H$6)),2),ROUNDUP(D500/(VLOOKUP(B500,Reference!$H$70:$AL$112,M500,FALSE)*C500),2)))))</f>
        <v/>
      </c>
      <c r="G500" t="str">
        <f t="shared" si="15"/>
        <v/>
      </c>
      <c r="N500" t="str">
        <f t="shared" si="16"/>
        <v/>
      </c>
      <c r="O500" t="str">
        <f>IF(G500="","",HLOOKUP(N500,Reference!$H$70:$AL$112,43,FALSE))</f>
        <v/>
      </c>
    </row>
    <row r="501" spans="5:15" x14ac:dyDescent="0.45">
      <c r="E501" t="str">
        <f>IF(B501="","",VLOOKUP(B501,Reference!$B$3:$F$42,2,FALSE))</f>
        <v/>
      </c>
      <c r="F501" s="89" t="str">
        <f>IF(B501="","",IF(E501="Each",D501/C501,IF(E501="Count",$H$5*D501/C501,IF(E501="Area",ROUNDUP(D501/(VLOOKUP(B501,Reference!$H$70:$AL$112,M501,FALSE)*(C501/$H$6)),2),ROUNDUP(D501/(VLOOKUP(B501,Reference!$H$70:$AL$112,M501,FALSE)*C501),2)))))</f>
        <v/>
      </c>
      <c r="G501" t="str">
        <f t="shared" si="15"/>
        <v/>
      </c>
      <c r="N501" t="str">
        <f t="shared" si="16"/>
        <v/>
      </c>
      <c r="O501" t="str">
        <f>IF(G501="","",HLOOKUP(N501,Reference!$H$70:$AL$112,43,FALSE))</f>
        <v/>
      </c>
    </row>
    <row r="502" spans="5:15" x14ac:dyDescent="0.45">
      <c r="E502" t="str">
        <f>IF(B502="","",VLOOKUP(B502,Reference!$B$3:$F$42,2,FALSE))</f>
        <v/>
      </c>
      <c r="F502" s="89" t="str">
        <f>IF(B502="","",IF(E502="Each",D502/C502,IF(E502="Count",$H$5*D502/C502,IF(E502="Area",ROUNDUP(D502/(VLOOKUP(B502,Reference!$H$70:$AL$112,M502,FALSE)*(C502/$H$6)),2),ROUNDUP(D502/(VLOOKUP(B502,Reference!$H$70:$AL$112,M502,FALSE)*C502),2)))))</f>
        <v/>
      </c>
      <c r="G502" t="str">
        <f t="shared" si="15"/>
        <v/>
      </c>
      <c r="N502" t="str">
        <f t="shared" si="16"/>
        <v/>
      </c>
      <c r="O502" t="str">
        <f>IF(G502="","",HLOOKUP(N502,Reference!$H$70:$AL$112,43,FALSE))</f>
        <v/>
      </c>
    </row>
    <row r="503" spans="5:15" x14ac:dyDescent="0.45">
      <c r="E503" t="str">
        <f>IF(B503="","",VLOOKUP(B503,Reference!$B$3:$F$42,2,FALSE))</f>
        <v/>
      </c>
      <c r="F503" s="89" t="str">
        <f>IF(B503="","",IF(E503="Each",D503/C503,IF(E503="Count",$H$5*D503/C503,IF(E503="Area",ROUNDUP(D503/(VLOOKUP(B503,Reference!$H$70:$AL$112,M503,FALSE)*(C503/$H$6)),2),ROUNDUP(D503/(VLOOKUP(B503,Reference!$H$70:$AL$112,M503,FALSE)*C503),2)))))</f>
        <v/>
      </c>
      <c r="G503" t="str">
        <f t="shared" si="15"/>
        <v/>
      </c>
      <c r="N503" t="str">
        <f t="shared" si="16"/>
        <v/>
      </c>
      <c r="O503" t="str">
        <f>IF(G503="","",HLOOKUP(N503,Reference!$H$70:$AL$112,43,FALSE))</f>
        <v/>
      </c>
    </row>
    <row r="504" spans="5:15" x14ac:dyDescent="0.45">
      <c r="E504" t="str">
        <f>IF(B504="","",VLOOKUP(B504,Reference!$B$3:$F$42,2,FALSE))</f>
        <v/>
      </c>
      <c r="F504" s="89" t="str">
        <f>IF(B504="","",IF(E504="Each",D504/C504,IF(E504="Count",$H$5*D504/C504,IF(E504="Area",ROUNDUP(D504/(VLOOKUP(B504,Reference!$H$70:$AL$112,M504,FALSE)*(C504/$H$6)),2),ROUNDUP(D504/(VLOOKUP(B504,Reference!$H$70:$AL$112,M504,FALSE)*C504),2)))))</f>
        <v/>
      </c>
      <c r="G504" t="str">
        <f t="shared" si="15"/>
        <v/>
      </c>
      <c r="N504" t="str">
        <f t="shared" si="16"/>
        <v/>
      </c>
      <c r="O504" t="str">
        <f>IF(G504="","",HLOOKUP(N504,Reference!$H$70:$AL$112,43,FALSE))</f>
        <v/>
      </c>
    </row>
    <row r="505" spans="5:15" x14ac:dyDescent="0.45">
      <c r="E505" t="str">
        <f>IF(B505="","",VLOOKUP(B505,Reference!$B$3:$F$42,2,FALSE))</f>
        <v/>
      </c>
      <c r="F505" s="89" t="str">
        <f>IF(B505="","",IF(E505="Each",D505/C505,IF(E505="Count",$H$5*D505/C505,IF(E505="Area",ROUNDUP(D505/(VLOOKUP(B505,Reference!$H$70:$AL$112,M505,FALSE)*(C505/$H$6)),2),ROUNDUP(D505/(VLOOKUP(B505,Reference!$H$70:$AL$112,M505,FALSE)*C505),2)))))</f>
        <v/>
      </c>
      <c r="G505" t="str">
        <f t="shared" si="15"/>
        <v/>
      </c>
      <c r="N505" t="str">
        <f t="shared" si="16"/>
        <v/>
      </c>
      <c r="O505" t="str">
        <f>IF(G505="","",HLOOKUP(N505,Reference!$H$70:$AL$112,43,FALSE))</f>
        <v/>
      </c>
    </row>
    <row r="506" spans="5:15" x14ac:dyDescent="0.45">
      <c r="E506" t="str">
        <f>IF(B506="","",VLOOKUP(B506,Reference!$B$3:$F$42,2,FALSE))</f>
        <v/>
      </c>
      <c r="F506" s="89" t="str">
        <f>IF(B506="","",IF(E506="Each",D506/C506,IF(E506="Count",$H$5*D506/C506,IF(E506="Area",ROUNDUP(D506/(VLOOKUP(B506,Reference!$H$70:$AL$112,M506,FALSE)*(C506/$H$6)),2),ROUNDUP(D506/(VLOOKUP(B506,Reference!$H$70:$AL$112,M506,FALSE)*C506),2)))))</f>
        <v/>
      </c>
      <c r="G506" t="str">
        <f t="shared" si="15"/>
        <v/>
      </c>
      <c r="N506" t="str">
        <f t="shared" si="16"/>
        <v/>
      </c>
      <c r="O506" t="str">
        <f>IF(G506="","",HLOOKUP(N506,Reference!$H$70:$AL$112,43,FALSE))</f>
        <v/>
      </c>
    </row>
    <row r="507" spans="5:15" x14ac:dyDescent="0.45">
      <c r="E507" t="str">
        <f>IF(B507="","",VLOOKUP(B507,Reference!$B$3:$F$42,2,FALSE))</f>
        <v/>
      </c>
      <c r="F507" s="89" t="str">
        <f>IF(B507="","",IF(E507="Each",D507/C507,IF(E507="Count",$H$5*D507/C507,IF(E507="Area",ROUNDUP(D507/(VLOOKUP(B507,Reference!$H$70:$AL$112,M507,FALSE)*(C507/$H$6)),2),ROUNDUP(D507/(VLOOKUP(B507,Reference!$H$70:$AL$112,M507,FALSE)*C507),2)))))</f>
        <v/>
      </c>
      <c r="G507" t="str">
        <f t="shared" si="15"/>
        <v/>
      </c>
      <c r="N507" t="str">
        <f t="shared" si="16"/>
        <v/>
      </c>
      <c r="O507" t="str">
        <f>IF(G507="","",HLOOKUP(N507,Reference!$H$70:$AL$112,43,FALSE))</f>
        <v/>
      </c>
    </row>
    <row r="508" spans="5:15" x14ac:dyDescent="0.45">
      <c r="E508" t="str">
        <f>IF(B508="","",VLOOKUP(B508,Reference!$B$3:$F$42,2,FALSE))</f>
        <v/>
      </c>
      <c r="F508" s="89" t="str">
        <f>IF(B508="","",IF(E508="Each",D508/C508,IF(E508="Count",$H$5*D508/C508,IF(E508="Area",ROUNDUP(D508/(VLOOKUP(B508,Reference!$H$70:$AL$112,M508,FALSE)*(C508/$H$6)),2),ROUNDUP(D508/(VLOOKUP(B508,Reference!$H$70:$AL$112,M508,FALSE)*C508),2)))))</f>
        <v/>
      </c>
      <c r="G508" t="str">
        <f t="shared" si="15"/>
        <v/>
      </c>
      <c r="N508" t="str">
        <f t="shared" si="16"/>
        <v/>
      </c>
      <c r="O508" t="str">
        <f>IF(G508="","",HLOOKUP(N508,Reference!$H$70:$AL$112,43,FALSE))</f>
        <v/>
      </c>
    </row>
    <row r="509" spans="5:15" x14ac:dyDescent="0.45">
      <c r="E509" t="str">
        <f>IF(B509="","",VLOOKUP(B509,Reference!$B$3:$F$42,2,FALSE))</f>
        <v/>
      </c>
      <c r="F509" s="89" t="str">
        <f>IF(B509="","",IF(E509="Each",D509/C509,IF(E509="Count",$H$5*D509/C509,IF(E509="Area",ROUNDUP(D509/(VLOOKUP(B509,Reference!$H$70:$AL$112,M509,FALSE)*(C509/$H$6)),2),ROUNDUP(D509/(VLOOKUP(B509,Reference!$H$70:$AL$112,M509,FALSE)*C509),2)))))</f>
        <v/>
      </c>
      <c r="G509" t="str">
        <f t="shared" si="15"/>
        <v/>
      </c>
      <c r="N509" t="str">
        <f t="shared" si="16"/>
        <v/>
      </c>
      <c r="O509" t="str">
        <f>IF(G509="","",HLOOKUP(N509,Reference!$H$70:$AL$112,43,FALSE))</f>
        <v/>
      </c>
    </row>
    <row r="510" spans="5:15" x14ac:dyDescent="0.45">
      <c r="E510" t="str">
        <f>IF(B510="","",VLOOKUP(B510,Reference!$B$3:$F$42,2,FALSE))</f>
        <v/>
      </c>
      <c r="F510" s="89" t="str">
        <f>IF(B510="","",IF(E510="Each",D510/C510,IF(E510="Count",$H$5*D510/C510,IF(E510="Area",ROUNDUP(D510/(VLOOKUP(B510,Reference!$H$70:$AL$112,M510,FALSE)*(C510/$H$6)),2),ROUNDUP(D510/(VLOOKUP(B510,Reference!$H$70:$AL$112,M510,FALSE)*C510),2)))))</f>
        <v/>
      </c>
      <c r="G510" t="str">
        <f t="shared" si="15"/>
        <v/>
      </c>
      <c r="N510" t="str">
        <f t="shared" si="16"/>
        <v/>
      </c>
      <c r="O510" t="str">
        <f>IF(G510="","",HLOOKUP(N510,Reference!$H$70:$AL$112,43,FALSE))</f>
        <v/>
      </c>
    </row>
    <row r="511" spans="5:15" x14ac:dyDescent="0.45">
      <c r="E511" t="str">
        <f>IF(B511="","",VLOOKUP(B511,Reference!$B$3:$F$42,2,FALSE))</f>
        <v/>
      </c>
      <c r="F511" s="89" t="str">
        <f>IF(B511="","",IF(E511="Each",D511/C511,IF(E511="Count",$H$5*D511/C511,IF(E511="Area",ROUNDUP(D511/(VLOOKUP(B511,Reference!$H$70:$AL$112,M511,FALSE)*(C511/$H$6)),2),ROUNDUP(D511/(VLOOKUP(B511,Reference!$H$70:$AL$112,M511,FALSE)*C511),2)))))</f>
        <v/>
      </c>
      <c r="G511" t="str">
        <f t="shared" si="15"/>
        <v/>
      </c>
      <c r="N511" t="str">
        <f t="shared" si="16"/>
        <v/>
      </c>
      <c r="O511" t="str">
        <f>IF(G511="","",HLOOKUP(N511,Reference!$H$70:$AL$112,43,FALSE))</f>
        <v/>
      </c>
    </row>
    <row r="512" spans="5:15" x14ac:dyDescent="0.45">
      <c r="E512" t="str">
        <f>IF(B512="","",VLOOKUP(B512,Reference!$B$3:$F$42,2,FALSE))</f>
        <v/>
      </c>
      <c r="F512" s="89" t="str">
        <f>IF(B512="","",IF(E512="Each",D512/C512,IF(E512="Count",$H$5*D512/C512,IF(E512="Area",ROUNDUP(D512/(VLOOKUP(B512,Reference!$H$70:$AL$112,M512,FALSE)*(C512/$H$6)),2),ROUNDUP(D512/(VLOOKUP(B512,Reference!$H$70:$AL$112,M512,FALSE)*C512),2)))))</f>
        <v/>
      </c>
      <c r="G512" t="str">
        <f t="shared" si="15"/>
        <v/>
      </c>
      <c r="N512" t="str">
        <f t="shared" si="16"/>
        <v/>
      </c>
      <c r="O512" t="str">
        <f>IF(G512="","",HLOOKUP(N512,Reference!$H$70:$AL$112,43,FALSE))</f>
        <v/>
      </c>
    </row>
    <row r="513" spans="5:15" x14ac:dyDescent="0.45">
      <c r="E513" t="str">
        <f>IF(B513="","",VLOOKUP(B513,Reference!$B$3:$F$42,2,FALSE))</f>
        <v/>
      </c>
      <c r="F513" s="89" t="str">
        <f>IF(B513="","",IF(E513="Each",D513/C513,IF(E513="Count",$H$5*D513/C513,IF(E513="Area",ROUNDUP(D513/(VLOOKUP(B513,Reference!$H$70:$AL$112,M513,FALSE)*(C513/$H$6)),2),ROUNDUP(D513/(VLOOKUP(B513,Reference!$H$70:$AL$112,M513,FALSE)*C513),2)))))</f>
        <v/>
      </c>
      <c r="G513" t="str">
        <f t="shared" si="15"/>
        <v/>
      </c>
      <c r="N513" t="str">
        <f t="shared" si="16"/>
        <v/>
      </c>
      <c r="O513" t="str">
        <f>IF(G513="","",HLOOKUP(N513,Reference!$H$70:$AL$112,43,FALSE))</f>
        <v/>
      </c>
    </row>
    <row r="514" spans="5:15" x14ac:dyDescent="0.45">
      <c r="E514" t="str">
        <f>IF(B514="","",VLOOKUP(B514,Reference!$B$3:$F$42,2,FALSE))</f>
        <v/>
      </c>
      <c r="F514" s="89" t="str">
        <f>IF(B514="","",IF(E514="Each",D514/C514,IF(E514="Count",$H$5*D514/C514,IF(E514="Area",ROUNDUP(D514/(VLOOKUP(B514,Reference!$H$70:$AL$112,M514,FALSE)*(C514/$H$6)),2),ROUNDUP(D514/(VLOOKUP(B514,Reference!$H$70:$AL$112,M514,FALSE)*C514),2)))))</f>
        <v/>
      </c>
      <c r="G514" t="str">
        <f t="shared" si="15"/>
        <v/>
      </c>
      <c r="N514" t="str">
        <f t="shared" si="16"/>
        <v/>
      </c>
      <c r="O514" t="str">
        <f>IF(G514="","",HLOOKUP(N514,Reference!$H$70:$AL$112,43,FALSE))</f>
        <v/>
      </c>
    </row>
    <row r="515" spans="5:15" x14ac:dyDescent="0.45">
      <c r="E515" t="str">
        <f>IF(B515="","",VLOOKUP(B515,Reference!$B$3:$F$42,2,FALSE))</f>
        <v/>
      </c>
      <c r="F515" s="89" t="str">
        <f>IF(B515="","",IF(E515="Each",D515/C515,IF(E515="Count",$H$5*D515/C515,IF(E515="Area",ROUNDUP(D515/(VLOOKUP(B515,Reference!$H$70:$AL$112,M515,FALSE)*(C515/$H$6)),2),ROUNDUP(D515/(VLOOKUP(B515,Reference!$H$70:$AL$112,M515,FALSE)*C515),2)))))</f>
        <v/>
      </c>
      <c r="G515" t="str">
        <f t="shared" si="15"/>
        <v/>
      </c>
      <c r="N515" t="str">
        <f t="shared" si="16"/>
        <v/>
      </c>
      <c r="O515" t="str">
        <f>IF(G515="","",HLOOKUP(N515,Reference!$H$70:$AL$112,43,FALSE))</f>
        <v/>
      </c>
    </row>
    <row r="516" spans="5:15" x14ac:dyDescent="0.45">
      <c r="E516" t="str">
        <f>IF(B516="","",VLOOKUP(B516,Reference!$B$3:$F$42,2,FALSE))</f>
        <v/>
      </c>
      <c r="F516" s="89" t="str">
        <f>IF(B516="","",IF(E516="Each",D516/C516,IF(E516="Count",$H$5*D516/C516,IF(E516="Area",ROUNDUP(D516/(VLOOKUP(B516,Reference!$H$70:$AL$112,M516,FALSE)*(C516/$H$6)),2),ROUNDUP(D516/(VLOOKUP(B516,Reference!$H$70:$AL$112,M516,FALSE)*C516),2)))))</f>
        <v/>
      </c>
      <c r="G516" t="str">
        <f t="shared" si="15"/>
        <v/>
      </c>
      <c r="N516" t="str">
        <f t="shared" si="16"/>
        <v/>
      </c>
      <c r="O516" t="str">
        <f>IF(G516="","",HLOOKUP(N516,Reference!$H$70:$AL$112,43,FALSE))</f>
        <v/>
      </c>
    </row>
    <row r="517" spans="5:15" x14ac:dyDescent="0.45">
      <c r="E517" t="str">
        <f>IF(B517="","",VLOOKUP(B517,Reference!$B$3:$F$42,2,FALSE))</f>
        <v/>
      </c>
      <c r="F517" s="89" t="str">
        <f>IF(B517="","",IF(E517="Each",D517/C517,IF(E517="Count",$H$5*D517/C517,IF(E517="Area",ROUNDUP(D517/(VLOOKUP(B517,Reference!$H$70:$AL$112,M517,FALSE)*(C517/$H$6)),2),ROUNDUP(D517/(VLOOKUP(B517,Reference!$H$70:$AL$112,M517,FALSE)*C517),2)))))</f>
        <v/>
      </c>
      <c r="G517" t="str">
        <f t="shared" si="15"/>
        <v/>
      </c>
      <c r="N517" t="str">
        <f t="shared" si="16"/>
        <v/>
      </c>
      <c r="O517" t="str">
        <f>IF(G517="","",HLOOKUP(N517,Reference!$H$70:$AL$112,43,FALSE))</f>
        <v/>
      </c>
    </row>
    <row r="518" spans="5:15" x14ac:dyDescent="0.45">
      <c r="E518" t="str">
        <f>IF(B518="","",VLOOKUP(B518,Reference!$B$3:$F$42,2,FALSE))</f>
        <v/>
      </c>
      <c r="F518" s="89" t="str">
        <f>IF(B518="","",IF(E518="Each",D518/C518,IF(E518="Count",$H$5*D518/C518,IF(E518="Area",ROUNDUP(D518/(VLOOKUP(B518,Reference!$H$70:$AL$112,M518,FALSE)*(C518/$H$6)),2),ROUNDUP(D518/(VLOOKUP(B518,Reference!$H$70:$AL$112,M518,FALSE)*C518),2)))))</f>
        <v/>
      </c>
      <c r="G518" t="str">
        <f t="shared" si="15"/>
        <v/>
      </c>
      <c r="N518" t="str">
        <f t="shared" si="16"/>
        <v/>
      </c>
      <c r="O518" t="str">
        <f>IF(G518="","",HLOOKUP(N518,Reference!$H$70:$AL$112,43,FALSE))</f>
        <v/>
      </c>
    </row>
    <row r="519" spans="5:15" x14ac:dyDescent="0.45">
      <c r="E519" t="str">
        <f>IF(B519="","",VLOOKUP(B519,Reference!$B$3:$F$42,2,FALSE))</f>
        <v/>
      </c>
      <c r="F519" s="89" t="str">
        <f>IF(B519="","",IF(E519="Each",D519/C519,IF(E519="Count",$H$5*D519/C519,IF(E519="Area",ROUNDUP(D519/(VLOOKUP(B519,Reference!$H$70:$AL$112,M519,FALSE)*(C519/$H$6)),2),ROUNDUP(D519/(VLOOKUP(B519,Reference!$H$70:$AL$112,M519,FALSE)*C519),2)))))</f>
        <v/>
      </c>
      <c r="G519" t="str">
        <f t="shared" si="15"/>
        <v/>
      </c>
      <c r="N519" t="str">
        <f t="shared" si="16"/>
        <v/>
      </c>
      <c r="O519" t="str">
        <f>IF(G519="","",HLOOKUP(N519,Reference!$H$70:$AL$112,43,FALSE))</f>
        <v/>
      </c>
    </row>
    <row r="520" spans="5:15" x14ac:dyDescent="0.45">
      <c r="E520" t="str">
        <f>IF(B520="","",VLOOKUP(B520,Reference!$B$3:$F$42,2,FALSE))</f>
        <v/>
      </c>
      <c r="F520" s="89" t="str">
        <f>IF(B520="","",IF(E520="Each",D520/C520,IF(E520="Count",$H$5*D520/C520,IF(E520="Area",ROUNDUP(D520/(VLOOKUP(B520,Reference!$H$70:$AL$112,M520,FALSE)*(C520/$H$6)),2),ROUNDUP(D520/(VLOOKUP(B520,Reference!$H$70:$AL$112,M520,FALSE)*C520),2)))))</f>
        <v/>
      </c>
      <c r="G520" t="str">
        <f t="shared" si="15"/>
        <v/>
      </c>
      <c r="N520" t="str">
        <f t="shared" si="16"/>
        <v/>
      </c>
      <c r="O520" t="str">
        <f>IF(G520="","",HLOOKUP(N520,Reference!$H$70:$AL$112,43,FALSE))</f>
        <v/>
      </c>
    </row>
    <row r="521" spans="5:15" x14ac:dyDescent="0.45">
      <c r="E521" t="str">
        <f>IF(B521="","",VLOOKUP(B521,Reference!$B$3:$F$42,2,FALSE))</f>
        <v/>
      </c>
      <c r="F521" s="89" t="str">
        <f>IF(B521="","",IF(E521="Each",D521/C521,IF(E521="Count",$H$5*D521/C521,IF(E521="Area",ROUNDUP(D521/(VLOOKUP(B521,Reference!$H$70:$AL$112,M521,FALSE)*(C521/$H$6)),2),ROUNDUP(D521/(VLOOKUP(B521,Reference!$H$70:$AL$112,M521,FALSE)*C521),2)))))</f>
        <v/>
      </c>
      <c r="G521" t="str">
        <f t="shared" si="15"/>
        <v/>
      </c>
      <c r="N521" t="str">
        <f t="shared" si="16"/>
        <v/>
      </c>
      <c r="O521" t="str">
        <f>IF(G521="","",HLOOKUP(N521,Reference!$H$70:$AL$112,43,FALSE))</f>
        <v/>
      </c>
    </row>
    <row r="522" spans="5:15" x14ac:dyDescent="0.45">
      <c r="E522" t="str">
        <f>IF(B522="","",VLOOKUP(B522,Reference!$B$3:$F$42,2,FALSE))</f>
        <v/>
      </c>
      <c r="F522" s="89" t="str">
        <f>IF(B522="","",IF(E522="Each",D522/C522,IF(E522="Count",$H$5*D522/C522,IF(E522="Area",ROUNDUP(D522/(VLOOKUP(B522,Reference!$H$70:$AL$112,M522,FALSE)*(C522/$H$6)),2),ROUNDUP(D522/(VLOOKUP(B522,Reference!$H$70:$AL$112,M522,FALSE)*C522),2)))))</f>
        <v/>
      </c>
      <c r="G522" t="str">
        <f t="shared" si="15"/>
        <v/>
      </c>
      <c r="N522" t="str">
        <f t="shared" si="16"/>
        <v/>
      </c>
      <c r="O522" t="str">
        <f>IF(G522="","",HLOOKUP(N522,Reference!$H$70:$AL$112,43,FALSE))</f>
        <v/>
      </c>
    </row>
    <row r="523" spans="5:15" x14ac:dyDescent="0.45">
      <c r="E523" t="str">
        <f>IF(B523="","",VLOOKUP(B523,Reference!$B$3:$F$42,2,FALSE))</f>
        <v/>
      </c>
      <c r="F523" s="89" t="str">
        <f>IF(B523="","",IF(E523="Each",D523/C523,IF(E523="Count",$H$5*D523/C523,IF(E523="Area",ROUNDUP(D523/(VLOOKUP(B523,Reference!$H$70:$AL$112,M523,FALSE)*(C523/$H$6)),2),ROUNDUP(D523/(VLOOKUP(B523,Reference!$H$70:$AL$112,M523,FALSE)*C523),2)))))</f>
        <v/>
      </c>
      <c r="G523" t="str">
        <f t="shared" ref="G523:G586" si="17">IF(B523="","",VLOOKUP(E523,$E$2:$L$8,8,FALSE))</f>
        <v/>
      </c>
      <c r="N523" t="str">
        <f t="shared" si="16"/>
        <v/>
      </c>
      <c r="O523" t="str">
        <f>IF(G523="","",HLOOKUP(N523,Reference!$H$70:$AL$112,43,FALSE))</f>
        <v/>
      </c>
    </row>
    <row r="524" spans="5:15" x14ac:dyDescent="0.45">
      <c r="E524" t="str">
        <f>IF(B524="","",VLOOKUP(B524,Reference!$B$3:$F$42,2,FALSE))</f>
        <v/>
      </c>
      <c r="F524" s="89" t="str">
        <f>IF(B524="","",IF(E524="Each",D524/C524,IF(E524="Count",$H$5*D524/C524,IF(E524="Area",ROUNDUP(D524/(VLOOKUP(B524,Reference!$H$70:$AL$112,M524,FALSE)*(C524/$H$6)),2),ROUNDUP(D524/(VLOOKUP(B524,Reference!$H$70:$AL$112,M524,FALSE)*C524),2)))))</f>
        <v/>
      </c>
      <c r="G524" t="str">
        <f t="shared" si="17"/>
        <v/>
      </c>
      <c r="N524" t="str">
        <f t="shared" si="16"/>
        <v/>
      </c>
      <c r="O524" t="str">
        <f>IF(G524="","",HLOOKUP(N524,Reference!$H$70:$AL$112,43,FALSE))</f>
        <v/>
      </c>
    </row>
    <row r="525" spans="5:15" x14ac:dyDescent="0.45">
      <c r="E525" t="str">
        <f>IF(B525="","",VLOOKUP(B525,Reference!$B$3:$F$42,2,FALSE))</f>
        <v/>
      </c>
      <c r="F525" s="89" t="str">
        <f>IF(B525="","",IF(E525="Each",D525/C525,IF(E525="Count",$H$5*D525/C525,IF(E525="Area",ROUNDUP(D525/(VLOOKUP(B525,Reference!$H$70:$AL$112,M525,FALSE)*(C525/$H$6)),2),ROUNDUP(D525/(VLOOKUP(B525,Reference!$H$70:$AL$112,M525,FALSE)*C525),2)))))</f>
        <v/>
      </c>
      <c r="G525" t="str">
        <f t="shared" si="17"/>
        <v/>
      </c>
      <c r="N525" t="str">
        <f t="shared" si="16"/>
        <v/>
      </c>
      <c r="O525" t="str">
        <f>IF(G525="","",HLOOKUP(N525,Reference!$H$70:$AL$112,43,FALSE))</f>
        <v/>
      </c>
    </row>
    <row r="526" spans="5:15" x14ac:dyDescent="0.45">
      <c r="E526" t="str">
        <f>IF(B526="","",VLOOKUP(B526,Reference!$B$3:$F$42,2,FALSE))</f>
        <v/>
      </c>
      <c r="F526" s="89" t="str">
        <f>IF(B526="","",IF(E526="Each",D526/C526,IF(E526="Count",$H$5*D526/C526,IF(E526="Area",ROUNDUP(D526/(VLOOKUP(B526,Reference!$H$70:$AL$112,M526,FALSE)*(C526/$H$6)),2),ROUNDUP(D526/(VLOOKUP(B526,Reference!$H$70:$AL$112,M526,FALSE)*C526),2)))))</f>
        <v/>
      </c>
      <c r="G526" t="str">
        <f t="shared" si="17"/>
        <v/>
      </c>
      <c r="N526" t="str">
        <f t="shared" si="16"/>
        <v/>
      </c>
      <c r="O526" t="str">
        <f>IF(G526="","",HLOOKUP(N526,Reference!$H$70:$AL$112,43,FALSE))</f>
        <v/>
      </c>
    </row>
    <row r="527" spans="5:15" x14ac:dyDescent="0.45">
      <c r="E527" t="str">
        <f>IF(B527="","",VLOOKUP(B527,Reference!$B$3:$F$42,2,FALSE))</f>
        <v/>
      </c>
      <c r="F527" s="89" t="str">
        <f>IF(B527="","",IF(E527="Each",D527/C527,IF(E527="Count",$H$5*D527/C527,IF(E527="Area",ROUNDUP(D527/(VLOOKUP(B527,Reference!$H$70:$AL$112,M527,FALSE)*(C527/$H$6)),2),ROUNDUP(D527/(VLOOKUP(B527,Reference!$H$70:$AL$112,M527,FALSE)*C527),2)))))</f>
        <v/>
      </c>
      <c r="G527" t="str">
        <f t="shared" si="17"/>
        <v/>
      </c>
      <c r="N527" t="str">
        <f t="shared" si="16"/>
        <v/>
      </c>
      <c r="O527" t="str">
        <f>IF(G527="","",HLOOKUP(N527,Reference!$H$70:$AL$112,43,FALSE))</f>
        <v/>
      </c>
    </row>
    <row r="528" spans="5:15" x14ac:dyDescent="0.45">
      <c r="E528" t="str">
        <f>IF(B528="","",VLOOKUP(B528,Reference!$B$3:$F$42,2,FALSE))</f>
        <v/>
      </c>
      <c r="F528" s="89" t="str">
        <f>IF(B528="","",IF(E528="Each",D528/C528,IF(E528="Count",$H$5*D528/C528,IF(E528="Area",ROUNDUP(D528/(VLOOKUP(B528,Reference!$H$70:$AL$112,M528,FALSE)*(C528/$H$6)),2),ROUNDUP(D528/(VLOOKUP(B528,Reference!$H$70:$AL$112,M528,FALSE)*C528),2)))))</f>
        <v/>
      </c>
      <c r="G528" t="str">
        <f t="shared" si="17"/>
        <v/>
      </c>
      <c r="N528" t="str">
        <f t="shared" si="16"/>
        <v/>
      </c>
      <c r="O528" t="str">
        <f>IF(G528="","",HLOOKUP(N528,Reference!$H$70:$AL$112,43,FALSE))</f>
        <v/>
      </c>
    </row>
    <row r="529" spans="5:15" x14ac:dyDescent="0.45">
      <c r="E529" t="str">
        <f>IF(B529="","",VLOOKUP(B529,Reference!$B$3:$F$42,2,FALSE))</f>
        <v/>
      </c>
      <c r="F529" s="89" t="str">
        <f>IF(B529="","",IF(E529="Each",D529/C529,IF(E529="Count",$H$5*D529/C529,IF(E529="Area",ROUNDUP(D529/(VLOOKUP(B529,Reference!$H$70:$AL$112,M529,FALSE)*(C529/$H$6)),2),ROUNDUP(D529/(VLOOKUP(B529,Reference!$H$70:$AL$112,M529,FALSE)*C529),2)))))</f>
        <v/>
      </c>
      <c r="G529" t="str">
        <f t="shared" si="17"/>
        <v/>
      </c>
      <c r="N529" t="str">
        <f t="shared" si="16"/>
        <v/>
      </c>
      <c r="O529" t="str">
        <f>IF(G529="","",HLOOKUP(N529,Reference!$H$70:$AL$112,43,FALSE))</f>
        <v/>
      </c>
    </row>
    <row r="530" spans="5:15" x14ac:dyDescent="0.45">
      <c r="E530" t="str">
        <f>IF(B530="","",VLOOKUP(B530,Reference!$B$3:$F$42,2,FALSE))</f>
        <v/>
      </c>
      <c r="F530" s="89" t="str">
        <f>IF(B530="","",IF(E530="Each",D530/C530,IF(E530="Count",$H$5*D530/C530,IF(E530="Area",ROUNDUP(D530/(VLOOKUP(B530,Reference!$H$70:$AL$112,M530,FALSE)*(C530/$H$6)),2),ROUNDUP(D530/(VLOOKUP(B530,Reference!$H$70:$AL$112,M530,FALSE)*C530),2)))))</f>
        <v/>
      </c>
      <c r="G530" t="str">
        <f t="shared" si="17"/>
        <v/>
      </c>
      <c r="N530" t="str">
        <f t="shared" si="16"/>
        <v/>
      </c>
      <c r="O530" t="str">
        <f>IF(G530="","",HLOOKUP(N530,Reference!$H$70:$AL$112,43,FALSE))</f>
        <v/>
      </c>
    </row>
    <row r="531" spans="5:15" x14ac:dyDescent="0.45">
      <c r="E531" t="str">
        <f>IF(B531="","",VLOOKUP(B531,Reference!$B$3:$F$42,2,FALSE))</f>
        <v/>
      </c>
      <c r="F531" s="89" t="str">
        <f>IF(B531="","",IF(E531="Each",D531/C531,IF(E531="Count",$H$5*D531/C531,IF(E531="Area",ROUNDUP(D531/(VLOOKUP(B531,Reference!$H$70:$AL$112,M531,FALSE)*(C531/$H$6)),2),ROUNDUP(D531/(VLOOKUP(B531,Reference!$H$70:$AL$112,M531,FALSE)*C531),2)))))</f>
        <v/>
      </c>
      <c r="G531" t="str">
        <f t="shared" si="17"/>
        <v/>
      </c>
      <c r="N531" t="str">
        <f t="shared" si="16"/>
        <v/>
      </c>
      <c r="O531" t="str">
        <f>IF(G531="","",HLOOKUP(N531,Reference!$H$70:$AL$112,43,FALSE))</f>
        <v/>
      </c>
    </row>
    <row r="532" spans="5:15" x14ac:dyDescent="0.45">
      <c r="E532" t="str">
        <f>IF(B532="","",VLOOKUP(B532,Reference!$B$3:$F$42,2,FALSE))</f>
        <v/>
      </c>
      <c r="F532" s="89" t="str">
        <f>IF(B532="","",IF(E532="Each",D532/C532,IF(E532="Count",$H$5*D532/C532,IF(E532="Area",ROUNDUP(D532/(VLOOKUP(B532,Reference!$H$70:$AL$112,M532,FALSE)*(C532/$H$6)),2),ROUNDUP(D532/(VLOOKUP(B532,Reference!$H$70:$AL$112,M532,FALSE)*C532),2)))))</f>
        <v/>
      </c>
      <c r="G532" t="str">
        <f t="shared" si="17"/>
        <v/>
      </c>
      <c r="N532" t="str">
        <f t="shared" si="16"/>
        <v/>
      </c>
      <c r="O532" t="str">
        <f>IF(G532="","",HLOOKUP(N532,Reference!$H$70:$AL$112,43,FALSE))</f>
        <v/>
      </c>
    </row>
    <row r="533" spans="5:15" x14ac:dyDescent="0.45">
      <c r="E533" t="str">
        <f>IF(B533="","",VLOOKUP(B533,Reference!$B$3:$F$42,2,FALSE))</f>
        <v/>
      </c>
      <c r="F533" s="89" t="str">
        <f>IF(B533="","",IF(E533="Each",D533/C533,IF(E533="Count",$H$5*D533/C533,IF(E533="Area",ROUNDUP(D533/(VLOOKUP(B533,Reference!$H$70:$AL$112,M533,FALSE)*(C533/$H$6)),2),ROUNDUP(D533/(VLOOKUP(B533,Reference!$H$70:$AL$112,M533,FALSE)*C533),2)))))</f>
        <v/>
      </c>
      <c r="G533" t="str">
        <f t="shared" si="17"/>
        <v/>
      </c>
      <c r="N533" t="str">
        <f t="shared" si="16"/>
        <v/>
      </c>
      <c r="O533" t="str">
        <f>IF(G533="","",HLOOKUP(N533,Reference!$H$70:$AL$112,43,FALSE))</f>
        <v/>
      </c>
    </row>
    <row r="534" spans="5:15" x14ac:dyDescent="0.45">
      <c r="E534" t="str">
        <f>IF(B534="","",VLOOKUP(B534,Reference!$B$3:$F$42,2,FALSE))</f>
        <v/>
      </c>
      <c r="F534" s="89" t="str">
        <f>IF(B534="","",IF(E534="Each",D534/C534,IF(E534="Count",$H$5*D534/C534,IF(E534="Area",ROUNDUP(D534/(VLOOKUP(B534,Reference!$H$70:$AL$112,M534,FALSE)*(C534/$H$6)),2),ROUNDUP(D534/(VLOOKUP(B534,Reference!$H$70:$AL$112,M534,FALSE)*C534),2)))))</f>
        <v/>
      </c>
      <c r="G534" t="str">
        <f t="shared" si="17"/>
        <v/>
      </c>
      <c r="N534" t="str">
        <f t="shared" si="16"/>
        <v/>
      </c>
      <c r="O534" t="str">
        <f>IF(G534="","",HLOOKUP(N534,Reference!$H$70:$AL$112,43,FALSE))</f>
        <v/>
      </c>
    </row>
    <row r="535" spans="5:15" x14ac:dyDescent="0.45">
      <c r="E535" t="str">
        <f>IF(B535="","",VLOOKUP(B535,Reference!$B$3:$F$42,2,FALSE))</f>
        <v/>
      </c>
      <c r="F535" s="89" t="str">
        <f>IF(B535="","",IF(E535="Each",D535/C535,IF(E535="Count",$H$5*D535/C535,IF(E535="Area",ROUNDUP(D535/(VLOOKUP(B535,Reference!$H$70:$AL$112,M535,FALSE)*(C535/$H$6)),2),ROUNDUP(D535/(VLOOKUP(B535,Reference!$H$70:$AL$112,M535,FALSE)*C535),2)))))</f>
        <v/>
      </c>
      <c r="G535" t="str">
        <f t="shared" si="17"/>
        <v/>
      </c>
      <c r="N535" t="str">
        <f t="shared" ref="N535:N598" si="18">IF(B535="","",VLOOKUP(E535,$E$2:$F$8,2,FALSE))</f>
        <v/>
      </c>
      <c r="O535" t="str">
        <f>IF(G535="","",HLOOKUP(N535,Reference!$H$70:$AL$112,43,FALSE))</f>
        <v/>
      </c>
    </row>
    <row r="536" spans="5:15" x14ac:dyDescent="0.45">
      <c r="E536" t="str">
        <f>IF(B536="","",VLOOKUP(B536,Reference!$B$3:$F$42,2,FALSE))</f>
        <v/>
      </c>
      <c r="F536" s="89" t="str">
        <f>IF(B536="","",IF(E536="Each",D536/C536,IF(E536="Count",$H$5*D536/C536,IF(E536="Area",ROUNDUP(D536/(VLOOKUP(B536,Reference!$H$70:$AL$112,M536,FALSE)*(C536/$H$6)),2),ROUNDUP(D536/(VLOOKUP(B536,Reference!$H$70:$AL$112,M536,FALSE)*C536),2)))))</f>
        <v/>
      </c>
      <c r="G536" t="str">
        <f t="shared" si="17"/>
        <v/>
      </c>
      <c r="N536" t="str">
        <f t="shared" si="18"/>
        <v/>
      </c>
      <c r="O536" t="str">
        <f>IF(G536="","",HLOOKUP(N536,Reference!$H$70:$AL$112,43,FALSE))</f>
        <v/>
      </c>
    </row>
    <row r="537" spans="5:15" x14ac:dyDescent="0.45">
      <c r="E537" t="str">
        <f>IF(B537="","",VLOOKUP(B537,Reference!$B$3:$F$42,2,FALSE))</f>
        <v/>
      </c>
      <c r="F537" s="89" t="str">
        <f>IF(B537="","",IF(E537="Each",D537/C537,IF(E537="Count",$H$5*D537/C537,IF(E537="Area",ROUNDUP(D537/(VLOOKUP(B537,Reference!$H$70:$AL$112,M537,FALSE)*(C537/$H$6)),2),ROUNDUP(D537/(VLOOKUP(B537,Reference!$H$70:$AL$112,M537,FALSE)*C537),2)))))</f>
        <v/>
      </c>
      <c r="G537" t="str">
        <f t="shared" si="17"/>
        <v/>
      </c>
      <c r="N537" t="str">
        <f t="shared" si="18"/>
        <v/>
      </c>
      <c r="O537" t="str">
        <f>IF(G537="","",HLOOKUP(N537,Reference!$H$70:$AL$112,43,FALSE))</f>
        <v/>
      </c>
    </row>
    <row r="538" spans="5:15" x14ac:dyDescent="0.45">
      <c r="E538" t="str">
        <f>IF(B538="","",VLOOKUP(B538,Reference!$B$3:$F$42,2,FALSE))</f>
        <v/>
      </c>
      <c r="F538" s="89" t="str">
        <f>IF(B538="","",IF(E538="Each",D538/C538,IF(E538="Count",$H$5*D538/C538,IF(E538="Area",ROUNDUP(D538/(VLOOKUP(B538,Reference!$H$70:$AL$112,M538,FALSE)*(C538/$H$6)),2),ROUNDUP(D538/(VLOOKUP(B538,Reference!$H$70:$AL$112,M538,FALSE)*C538),2)))))</f>
        <v/>
      </c>
      <c r="G538" t="str">
        <f t="shared" si="17"/>
        <v/>
      </c>
      <c r="N538" t="str">
        <f t="shared" si="18"/>
        <v/>
      </c>
      <c r="O538" t="str">
        <f>IF(G538="","",HLOOKUP(N538,Reference!$H$70:$AL$112,43,FALSE))</f>
        <v/>
      </c>
    </row>
    <row r="539" spans="5:15" x14ac:dyDescent="0.45">
      <c r="E539" t="str">
        <f>IF(B539="","",VLOOKUP(B539,Reference!$B$3:$F$42,2,FALSE))</f>
        <v/>
      </c>
      <c r="F539" s="89" t="str">
        <f>IF(B539="","",IF(E539="Each",D539/C539,IF(E539="Count",$H$5*D539/C539,IF(E539="Area",ROUNDUP(D539/(VLOOKUP(B539,Reference!$H$70:$AL$112,M539,FALSE)*(C539/$H$6)),2),ROUNDUP(D539/(VLOOKUP(B539,Reference!$H$70:$AL$112,M539,FALSE)*C539),2)))))</f>
        <v/>
      </c>
      <c r="G539" t="str">
        <f t="shared" si="17"/>
        <v/>
      </c>
      <c r="N539" t="str">
        <f t="shared" si="18"/>
        <v/>
      </c>
      <c r="O539" t="str">
        <f>IF(G539="","",HLOOKUP(N539,Reference!$H$70:$AL$112,43,FALSE))</f>
        <v/>
      </c>
    </row>
    <row r="540" spans="5:15" x14ac:dyDescent="0.45">
      <c r="E540" t="str">
        <f>IF(B540="","",VLOOKUP(B540,Reference!$B$3:$F$42,2,FALSE))</f>
        <v/>
      </c>
      <c r="F540" s="89" t="str">
        <f>IF(B540="","",IF(E540="Each",D540/C540,IF(E540="Count",$H$5*D540/C540,IF(E540="Area",ROUNDUP(D540/(VLOOKUP(B540,Reference!$H$70:$AL$112,M540,FALSE)*(C540/$H$6)),2),ROUNDUP(D540/(VLOOKUP(B540,Reference!$H$70:$AL$112,M540,FALSE)*C540),2)))))</f>
        <v/>
      </c>
      <c r="G540" t="str">
        <f t="shared" si="17"/>
        <v/>
      </c>
      <c r="N540" t="str">
        <f t="shared" si="18"/>
        <v/>
      </c>
      <c r="O540" t="str">
        <f>IF(G540="","",HLOOKUP(N540,Reference!$H$70:$AL$112,43,FALSE))</f>
        <v/>
      </c>
    </row>
    <row r="541" spans="5:15" x14ac:dyDescent="0.45">
      <c r="E541" t="str">
        <f>IF(B541="","",VLOOKUP(B541,Reference!$B$3:$F$42,2,FALSE))</f>
        <v/>
      </c>
      <c r="F541" s="89" t="str">
        <f>IF(B541="","",IF(E541="Each",D541/C541,IF(E541="Count",$H$5*D541/C541,IF(E541="Area",ROUNDUP(D541/(VLOOKUP(B541,Reference!$H$70:$AL$112,M541,FALSE)*(C541/$H$6)),2),ROUNDUP(D541/(VLOOKUP(B541,Reference!$H$70:$AL$112,M541,FALSE)*C541),2)))))</f>
        <v/>
      </c>
      <c r="G541" t="str">
        <f t="shared" si="17"/>
        <v/>
      </c>
      <c r="N541" t="str">
        <f t="shared" si="18"/>
        <v/>
      </c>
      <c r="O541" t="str">
        <f>IF(G541="","",HLOOKUP(N541,Reference!$H$70:$AL$112,43,FALSE))</f>
        <v/>
      </c>
    </row>
    <row r="542" spans="5:15" x14ac:dyDescent="0.45">
      <c r="E542" t="str">
        <f>IF(B542="","",VLOOKUP(B542,Reference!$B$3:$F$42,2,FALSE))</f>
        <v/>
      </c>
      <c r="F542" s="89" t="str">
        <f>IF(B542="","",IF(E542="Each",D542/C542,IF(E542="Count",$H$5*D542/C542,IF(E542="Area",ROUNDUP(D542/(VLOOKUP(B542,Reference!$H$70:$AL$112,M542,FALSE)*(C542/$H$6)),2),ROUNDUP(D542/(VLOOKUP(B542,Reference!$H$70:$AL$112,M542,FALSE)*C542),2)))))</f>
        <v/>
      </c>
      <c r="G542" t="str">
        <f t="shared" si="17"/>
        <v/>
      </c>
      <c r="N542" t="str">
        <f t="shared" si="18"/>
        <v/>
      </c>
      <c r="O542" t="str">
        <f>IF(G542="","",HLOOKUP(N542,Reference!$H$70:$AL$112,43,FALSE))</f>
        <v/>
      </c>
    </row>
    <row r="543" spans="5:15" x14ac:dyDescent="0.45">
      <c r="E543" t="str">
        <f>IF(B543="","",VLOOKUP(B543,Reference!$B$3:$F$42,2,FALSE))</f>
        <v/>
      </c>
      <c r="F543" s="89" t="str">
        <f>IF(B543="","",IF(E543="Each",D543/C543,IF(E543="Count",$H$5*D543/C543,IF(E543="Area",ROUNDUP(D543/(VLOOKUP(B543,Reference!$H$70:$AL$112,M543,FALSE)*(C543/$H$6)),2),ROUNDUP(D543/(VLOOKUP(B543,Reference!$H$70:$AL$112,M543,FALSE)*C543),2)))))</f>
        <v/>
      </c>
      <c r="G543" t="str">
        <f t="shared" si="17"/>
        <v/>
      </c>
      <c r="N543" t="str">
        <f t="shared" si="18"/>
        <v/>
      </c>
      <c r="O543" t="str">
        <f>IF(G543="","",HLOOKUP(N543,Reference!$H$70:$AL$112,43,FALSE))</f>
        <v/>
      </c>
    </row>
    <row r="544" spans="5:15" x14ac:dyDescent="0.45">
      <c r="E544" t="str">
        <f>IF(B544="","",VLOOKUP(B544,Reference!$B$3:$F$42,2,FALSE))</f>
        <v/>
      </c>
      <c r="F544" s="89" t="str">
        <f>IF(B544="","",IF(E544="Each",D544/C544,IF(E544="Count",$H$5*D544/C544,IF(E544="Area",ROUNDUP(D544/(VLOOKUP(B544,Reference!$H$70:$AL$112,M544,FALSE)*(C544/$H$6)),2),ROUNDUP(D544/(VLOOKUP(B544,Reference!$H$70:$AL$112,M544,FALSE)*C544),2)))))</f>
        <v/>
      </c>
      <c r="G544" t="str">
        <f t="shared" si="17"/>
        <v/>
      </c>
      <c r="N544" t="str">
        <f t="shared" si="18"/>
        <v/>
      </c>
      <c r="O544" t="str">
        <f>IF(G544="","",HLOOKUP(N544,Reference!$H$70:$AL$112,43,FALSE))</f>
        <v/>
      </c>
    </row>
    <row r="545" spans="5:15" x14ac:dyDescent="0.45">
      <c r="E545" t="str">
        <f>IF(B545="","",VLOOKUP(B545,Reference!$B$3:$F$42,2,FALSE))</f>
        <v/>
      </c>
      <c r="F545" s="89" t="str">
        <f>IF(B545="","",IF(E545="Each",D545/C545,IF(E545="Count",$H$5*D545/C545,IF(E545="Area",ROUNDUP(D545/(VLOOKUP(B545,Reference!$H$70:$AL$112,M545,FALSE)*(C545/$H$6)),2),ROUNDUP(D545/(VLOOKUP(B545,Reference!$H$70:$AL$112,M545,FALSE)*C545),2)))))</f>
        <v/>
      </c>
      <c r="G545" t="str">
        <f t="shared" si="17"/>
        <v/>
      </c>
      <c r="N545" t="str">
        <f t="shared" si="18"/>
        <v/>
      </c>
      <c r="O545" t="str">
        <f>IF(G545="","",HLOOKUP(N545,Reference!$H$70:$AL$112,43,FALSE))</f>
        <v/>
      </c>
    </row>
    <row r="546" spans="5:15" x14ac:dyDescent="0.45">
      <c r="E546" t="str">
        <f>IF(B546="","",VLOOKUP(B546,Reference!$B$3:$F$42,2,FALSE))</f>
        <v/>
      </c>
      <c r="F546" s="89" t="str">
        <f>IF(B546="","",IF(E546="Each",D546/C546,IF(E546="Count",$H$5*D546/C546,IF(E546="Area",ROUNDUP(D546/(VLOOKUP(B546,Reference!$H$70:$AL$112,M546,FALSE)*(C546/$H$6)),2),ROUNDUP(D546/(VLOOKUP(B546,Reference!$H$70:$AL$112,M546,FALSE)*C546),2)))))</f>
        <v/>
      </c>
      <c r="G546" t="str">
        <f t="shared" si="17"/>
        <v/>
      </c>
      <c r="N546" t="str">
        <f t="shared" si="18"/>
        <v/>
      </c>
      <c r="O546" t="str">
        <f>IF(G546="","",HLOOKUP(N546,Reference!$H$70:$AL$112,43,FALSE))</f>
        <v/>
      </c>
    </row>
    <row r="547" spans="5:15" x14ac:dyDescent="0.45">
      <c r="E547" t="str">
        <f>IF(B547="","",VLOOKUP(B547,Reference!$B$3:$F$42,2,FALSE))</f>
        <v/>
      </c>
      <c r="F547" s="89" t="str">
        <f>IF(B547="","",IF(E547="Each",D547/C547,IF(E547="Count",$H$5*D547/C547,IF(E547="Area",ROUNDUP(D547/(VLOOKUP(B547,Reference!$H$70:$AL$112,M547,FALSE)*(C547/$H$6)),2),ROUNDUP(D547/(VLOOKUP(B547,Reference!$H$70:$AL$112,M547,FALSE)*C547),2)))))</f>
        <v/>
      </c>
      <c r="G547" t="str">
        <f t="shared" si="17"/>
        <v/>
      </c>
      <c r="N547" t="str">
        <f t="shared" si="18"/>
        <v/>
      </c>
      <c r="O547" t="str">
        <f>IF(G547="","",HLOOKUP(N547,Reference!$H$70:$AL$112,43,FALSE))</f>
        <v/>
      </c>
    </row>
    <row r="548" spans="5:15" x14ac:dyDescent="0.45">
      <c r="E548" t="str">
        <f>IF(B548="","",VLOOKUP(B548,Reference!$B$3:$F$42,2,FALSE))</f>
        <v/>
      </c>
      <c r="F548" s="89" t="str">
        <f>IF(B548="","",IF(E548="Each",D548/C548,IF(E548="Count",$H$5*D548/C548,IF(E548="Area",ROUNDUP(D548/(VLOOKUP(B548,Reference!$H$70:$AL$112,M548,FALSE)*(C548/$H$6)),2),ROUNDUP(D548/(VLOOKUP(B548,Reference!$H$70:$AL$112,M548,FALSE)*C548),2)))))</f>
        <v/>
      </c>
      <c r="G548" t="str">
        <f t="shared" si="17"/>
        <v/>
      </c>
      <c r="N548" t="str">
        <f t="shared" si="18"/>
        <v/>
      </c>
      <c r="O548" t="str">
        <f>IF(G548="","",HLOOKUP(N548,Reference!$H$70:$AL$112,43,FALSE))</f>
        <v/>
      </c>
    </row>
    <row r="549" spans="5:15" x14ac:dyDescent="0.45">
      <c r="E549" t="str">
        <f>IF(B549="","",VLOOKUP(B549,Reference!$B$3:$F$42,2,FALSE))</f>
        <v/>
      </c>
      <c r="F549" s="89" t="str">
        <f>IF(B549="","",IF(E549="Each",D549/C549,IF(E549="Count",$H$5*D549/C549,IF(E549="Area",ROUNDUP(D549/(VLOOKUP(B549,Reference!$H$70:$AL$112,M549,FALSE)*(C549/$H$6)),2),ROUNDUP(D549/(VLOOKUP(B549,Reference!$H$70:$AL$112,M549,FALSE)*C549),2)))))</f>
        <v/>
      </c>
      <c r="G549" t="str">
        <f t="shared" si="17"/>
        <v/>
      </c>
      <c r="N549" t="str">
        <f t="shared" si="18"/>
        <v/>
      </c>
      <c r="O549" t="str">
        <f>IF(G549="","",HLOOKUP(N549,Reference!$H$70:$AL$112,43,FALSE))</f>
        <v/>
      </c>
    </row>
    <row r="550" spans="5:15" x14ac:dyDescent="0.45">
      <c r="E550" t="str">
        <f>IF(B550="","",VLOOKUP(B550,Reference!$B$3:$F$42,2,FALSE))</f>
        <v/>
      </c>
      <c r="F550" s="89" t="str">
        <f>IF(B550="","",IF(E550="Each",D550/C550,IF(E550="Count",$H$5*D550/C550,IF(E550="Area",ROUNDUP(D550/(VLOOKUP(B550,Reference!$H$70:$AL$112,M550,FALSE)*(C550/$H$6)),2),ROUNDUP(D550/(VLOOKUP(B550,Reference!$H$70:$AL$112,M550,FALSE)*C550),2)))))</f>
        <v/>
      </c>
      <c r="G550" t="str">
        <f t="shared" si="17"/>
        <v/>
      </c>
      <c r="N550" t="str">
        <f t="shared" si="18"/>
        <v/>
      </c>
      <c r="O550" t="str">
        <f>IF(G550="","",HLOOKUP(N550,Reference!$H$70:$AL$112,43,FALSE))</f>
        <v/>
      </c>
    </row>
    <row r="551" spans="5:15" x14ac:dyDescent="0.45">
      <c r="E551" t="str">
        <f>IF(B551="","",VLOOKUP(B551,Reference!$B$3:$F$42,2,FALSE))</f>
        <v/>
      </c>
      <c r="F551" s="89" t="str">
        <f>IF(B551="","",IF(E551="Each",D551/C551,IF(E551="Count",$H$5*D551/C551,IF(E551="Area",ROUNDUP(D551/(VLOOKUP(B551,Reference!$H$70:$AL$112,M551,FALSE)*(C551/$H$6)),2),ROUNDUP(D551/(VLOOKUP(B551,Reference!$H$70:$AL$112,M551,FALSE)*C551),2)))))</f>
        <v/>
      </c>
      <c r="G551" t="str">
        <f t="shared" si="17"/>
        <v/>
      </c>
      <c r="N551" t="str">
        <f t="shared" si="18"/>
        <v/>
      </c>
      <c r="O551" t="str">
        <f>IF(G551="","",HLOOKUP(N551,Reference!$H$70:$AL$112,43,FALSE))</f>
        <v/>
      </c>
    </row>
    <row r="552" spans="5:15" x14ac:dyDescent="0.45">
      <c r="E552" t="str">
        <f>IF(B552="","",VLOOKUP(B552,Reference!$B$3:$F$42,2,FALSE))</f>
        <v/>
      </c>
      <c r="F552" s="89" t="str">
        <f>IF(B552="","",IF(E552="Each",D552/C552,IF(E552="Count",$H$5*D552/C552,IF(E552="Area",ROUNDUP(D552/(VLOOKUP(B552,Reference!$H$70:$AL$112,M552,FALSE)*(C552/$H$6)),2),ROUNDUP(D552/(VLOOKUP(B552,Reference!$H$70:$AL$112,M552,FALSE)*C552),2)))))</f>
        <v/>
      </c>
      <c r="G552" t="str">
        <f t="shared" si="17"/>
        <v/>
      </c>
      <c r="N552" t="str">
        <f t="shared" si="18"/>
        <v/>
      </c>
      <c r="O552" t="str">
        <f>IF(G552="","",HLOOKUP(N552,Reference!$H$70:$AL$112,43,FALSE))</f>
        <v/>
      </c>
    </row>
    <row r="553" spans="5:15" x14ac:dyDescent="0.45">
      <c r="E553" t="str">
        <f>IF(B553="","",VLOOKUP(B553,Reference!$B$3:$F$42,2,FALSE))</f>
        <v/>
      </c>
      <c r="F553" s="89" t="str">
        <f>IF(B553="","",IF(E553="Each",D553/C553,IF(E553="Count",$H$5*D553/C553,IF(E553="Area",ROUNDUP(D553/(VLOOKUP(B553,Reference!$H$70:$AL$112,M553,FALSE)*(C553/$H$6)),2),ROUNDUP(D553/(VLOOKUP(B553,Reference!$H$70:$AL$112,M553,FALSE)*C553),2)))))</f>
        <v/>
      </c>
      <c r="G553" t="str">
        <f t="shared" si="17"/>
        <v/>
      </c>
      <c r="N553" t="str">
        <f t="shared" si="18"/>
        <v/>
      </c>
      <c r="O553" t="str">
        <f>IF(G553="","",HLOOKUP(N553,Reference!$H$70:$AL$112,43,FALSE))</f>
        <v/>
      </c>
    </row>
    <row r="554" spans="5:15" x14ac:dyDescent="0.45">
      <c r="E554" t="str">
        <f>IF(B554="","",VLOOKUP(B554,Reference!$B$3:$F$42,2,FALSE))</f>
        <v/>
      </c>
      <c r="F554" s="89" t="str">
        <f>IF(B554="","",IF(E554="Each",D554/C554,IF(E554="Count",$H$5*D554/C554,IF(E554="Area",ROUNDUP(D554/(VLOOKUP(B554,Reference!$H$70:$AL$112,M554,FALSE)*(C554/$H$6)),2),ROUNDUP(D554/(VLOOKUP(B554,Reference!$H$70:$AL$112,M554,FALSE)*C554),2)))))</f>
        <v/>
      </c>
      <c r="G554" t="str">
        <f t="shared" si="17"/>
        <v/>
      </c>
      <c r="N554" t="str">
        <f t="shared" si="18"/>
        <v/>
      </c>
      <c r="O554" t="str">
        <f>IF(G554="","",HLOOKUP(N554,Reference!$H$70:$AL$112,43,FALSE))</f>
        <v/>
      </c>
    </row>
    <row r="555" spans="5:15" x14ac:dyDescent="0.45">
      <c r="E555" t="str">
        <f>IF(B555="","",VLOOKUP(B555,Reference!$B$3:$F$42,2,FALSE))</f>
        <v/>
      </c>
      <c r="F555" s="89" t="str">
        <f>IF(B555="","",IF(E555="Each",D555/C555,IF(E555="Count",$H$5*D555/C555,IF(E555="Area",ROUNDUP(D555/(VLOOKUP(B555,Reference!$H$70:$AL$112,M555,FALSE)*(C555/$H$6)),2),ROUNDUP(D555/(VLOOKUP(B555,Reference!$H$70:$AL$112,M555,FALSE)*C555),2)))))</f>
        <v/>
      </c>
      <c r="G555" t="str">
        <f t="shared" si="17"/>
        <v/>
      </c>
      <c r="N555" t="str">
        <f t="shared" si="18"/>
        <v/>
      </c>
      <c r="O555" t="str">
        <f>IF(G555="","",HLOOKUP(N555,Reference!$H$70:$AL$112,43,FALSE))</f>
        <v/>
      </c>
    </row>
    <row r="556" spans="5:15" x14ac:dyDescent="0.45">
      <c r="E556" t="str">
        <f>IF(B556="","",VLOOKUP(B556,Reference!$B$3:$F$42,2,FALSE))</f>
        <v/>
      </c>
      <c r="F556" s="89" t="str">
        <f>IF(B556="","",IF(E556="Each",D556/C556,IF(E556="Count",$H$5*D556/C556,IF(E556="Area",ROUNDUP(D556/(VLOOKUP(B556,Reference!$H$70:$AL$112,M556,FALSE)*(C556/$H$6)),2),ROUNDUP(D556/(VLOOKUP(B556,Reference!$H$70:$AL$112,M556,FALSE)*C556),2)))))</f>
        <v/>
      </c>
      <c r="G556" t="str">
        <f t="shared" si="17"/>
        <v/>
      </c>
      <c r="N556" t="str">
        <f t="shared" si="18"/>
        <v/>
      </c>
      <c r="O556" t="str">
        <f>IF(G556="","",HLOOKUP(N556,Reference!$H$70:$AL$112,43,FALSE))</f>
        <v/>
      </c>
    </row>
    <row r="557" spans="5:15" x14ac:dyDescent="0.45">
      <c r="E557" t="str">
        <f>IF(B557="","",VLOOKUP(B557,Reference!$B$3:$F$42,2,FALSE))</f>
        <v/>
      </c>
      <c r="F557" s="89" t="str">
        <f>IF(B557="","",IF(E557="Each",D557/C557,IF(E557="Count",$H$5*D557/C557,IF(E557="Area",ROUNDUP(D557/(VLOOKUP(B557,Reference!$H$70:$AL$112,M557,FALSE)*(C557/$H$6)),2),ROUNDUP(D557/(VLOOKUP(B557,Reference!$H$70:$AL$112,M557,FALSE)*C557),2)))))</f>
        <v/>
      </c>
      <c r="G557" t="str">
        <f t="shared" si="17"/>
        <v/>
      </c>
      <c r="N557" t="str">
        <f t="shared" si="18"/>
        <v/>
      </c>
      <c r="O557" t="str">
        <f>IF(G557="","",HLOOKUP(N557,Reference!$H$70:$AL$112,43,FALSE))</f>
        <v/>
      </c>
    </row>
    <row r="558" spans="5:15" x14ac:dyDescent="0.45">
      <c r="E558" t="str">
        <f>IF(B558="","",VLOOKUP(B558,Reference!$B$3:$F$42,2,FALSE))</f>
        <v/>
      </c>
      <c r="F558" s="89" t="str">
        <f>IF(B558="","",IF(E558="Each",D558/C558,IF(E558="Count",$H$5*D558/C558,IF(E558="Area",ROUNDUP(D558/(VLOOKUP(B558,Reference!$H$70:$AL$112,M558,FALSE)*(C558/$H$6)),2),ROUNDUP(D558/(VLOOKUP(B558,Reference!$H$70:$AL$112,M558,FALSE)*C558),2)))))</f>
        <v/>
      </c>
      <c r="G558" t="str">
        <f t="shared" si="17"/>
        <v/>
      </c>
      <c r="N558" t="str">
        <f t="shared" si="18"/>
        <v/>
      </c>
      <c r="O558" t="str">
        <f>IF(G558="","",HLOOKUP(N558,Reference!$H$70:$AL$112,43,FALSE))</f>
        <v/>
      </c>
    </row>
    <row r="559" spans="5:15" x14ac:dyDescent="0.45">
      <c r="E559" t="str">
        <f>IF(B559="","",VLOOKUP(B559,Reference!$B$3:$F$42,2,FALSE))</f>
        <v/>
      </c>
      <c r="F559" s="89" t="str">
        <f>IF(B559="","",IF(E559="Each",D559/C559,IF(E559="Count",$H$5*D559/C559,IF(E559="Area",ROUNDUP(D559/(VLOOKUP(B559,Reference!$H$70:$AL$112,M559,FALSE)*(C559/$H$6)),2),ROUNDUP(D559/(VLOOKUP(B559,Reference!$H$70:$AL$112,M559,FALSE)*C559),2)))))</f>
        <v/>
      </c>
      <c r="G559" t="str">
        <f t="shared" si="17"/>
        <v/>
      </c>
      <c r="N559" t="str">
        <f t="shared" si="18"/>
        <v/>
      </c>
      <c r="O559" t="str">
        <f>IF(G559="","",HLOOKUP(N559,Reference!$H$70:$AL$112,43,FALSE))</f>
        <v/>
      </c>
    </row>
    <row r="560" spans="5:15" x14ac:dyDescent="0.45">
      <c r="E560" t="str">
        <f>IF(B560="","",VLOOKUP(B560,Reference!$B$3:$F$42,2,FALSE))</f>
        <v/>
      </c>
      <c r="F560" s="89" t="str">
        <f>IF(B560="","",IF(E560="Each",D560/C560,IF(E560="Count",$H$5*D560/C560,IF(E560="Area",ROUNDUP(D560/(VLOOKUP(B560,Reference!$H$70:$AL$112,M560,FALSE)*(C560/$H$6)),2),ROUNDUP(D560/(VLOOKUP(B560,Reference!$H$70:$AL$112,M560,FALSE)*C560),2)))))</f>
        <v/>
      </c>
      <c r="G560" t="str">
        <f t="shared" si="17"/>
        <v/>
      </c>
      <c r="N560" t="str">
        <f t="shared" si="18"/>
        <v/>
      </c>
      <c r="O560" t="str">
        <f>IF(G560="","",HLOOKUP(N560,Reference!$H$70:$AL$112,43,FALSE))</f>
        <v/>
      </c>
    </row>
    <row r="561" spans="5:15" x14ac:dyDescent="0.45">
      <c r="E561" t="str">
        <f>IF(B561="","",VLOOKUP(B561,Reference!$B$3:$F$42,2,FALSE))</f>
        <v/>
      </c>
      <c r="F561" s="89" t="str">
        <f>IF(B561="","",IF(E561="Each",D561/C561,IF(E561="Count",$H$5*D561/C561,IF(E561="Area",ROUNDUP(D561/(VLOOKUP(B561,Reference!$H$70:$AL$112,M561,FALSE)*(C561/$H$6)),2),ROUNDUP(D561/(VLOOKUP(B561,Reference!$H$70:$AL$112,M561,FALSE)*C561),2)))))</f>
        <v/>
      </c>
      <c r="G561" t="str">
        <f t="shared" si="17"/>
        <v/>
      </c>
      <c r="N561" t="str">
        <f t="shared" si="18"/>
        <v/>
      </c>
      <c r="O561" t="str">
        <f>IF(G561="","",HLOOKUP(N561,Reference!$H$70:$AL$112,43,FALSE))</f>
        <v/>
      </c>
    </row>
    <row r="562" spans="5:15" x14ac:dyDescent="0.45">
      <c r="E562" t="str">
        <f>IF(B562="","",VLOOKUP(B562,Reference!$B$3:$F$42,2,FALSE))</f>
        <v/>
      </c>
      <c r="F562" s="89" t="str">
        <f>IF(B562="","",IF(E562="Each",D562/C562,IF(E562="Count",$H$5*D562/C562,IF(E562="Area",ROUNDUP(D562/(VLOOKUP(B562,Reference!$H$70:$AL$112,M562,FALSE)*(C562/$H$6)),2),ROUNDUP(D562/(VLOOKUP(B562,Reference!$H$70:$AL$112,M562,FALSE)*C562),2)))))</f>
        <v/>
      </c>
      <c r="G562" t="str">
        <f t="shared" si="17"/>
        <v/>
      </c>
      <c r="N562" t="str">
        <f t="shared" si="18"/>
        <v/>
      </c>
      <c r="O562" t="str">
        <f>IF(G562="","",HLOOKUP(N562,Reference!$H$70:$AL$112,43,FALSE))</f>
        <v/>
      </c>
    </row>
    <row r="563" spans="5:15" x14ac:dyDescent="0.45">
      <c r="E563" t="str">
        <f>IF(B563="","",VLOOKUP(B563,Reference!$B$3:$F$42,2,FALSE))</f>
        <v/>
      </c>
      <c r="F563" s="89" t="str">
        <f>IF(B563="","",IF(E563="Each",D563/C563,IF(E563="Count",$H$5*D563/C563,IF(E563="Area",ROUNDUP(D563/(VLOOKUP(B563,Reference!$H$70:$AL$112,M563,FALSE)*(C563/$H$6)),2),ROUNDUP(D563/(VLOOKUP(B563,Reference!$H$70:$AL$112,M563,FALSE)*C563),2)))))</f>
        <v/>
      </c>
      <c r="G563" t="str">
        <f t="shared" si="17"/>
        <v/>
      </c>
      <c r="N563" t="str">
        <f t="shared" si="18"/>
        <v/>
      </c>
      <c r="O563" t="str">
        <f>IF(G563="","",HLOOKUP(N563,Reference!$H$70:$AL$112,43,FALSE))</f>
        <v/>
      </c>
    </row>
    <row r="564" spans="5:15" x14ac:dyDescent="0.45">
      <c r="E564" t="str">
        <f>IF(B564="","",VLOOKUP(B564,Reference!$B$3:$F$42,2,FALSE))</f>
        <v/>
      </c>
      <c r="F564" s="89" t="str">
        <f>IF(B564="","",IF(E564="Each",D564/C564,IF(E564="Count",$H$5*D564/C564,IF(E564="Area",ROUNDUP(D564/(VLOOKUP(B564,Reference!$H$70:$AL$112,M564,FALSE)*(C564/$H$6)),2),ROUNDUP(D564/(VLOOKUP(B564,Reference!$H$70:$AL$112,M564,FALSE)*C564),2)))))</f>
        <v/>
      </c>
      <c r="G564" t="str">
        <f t="shared" si="17"/>
        <v/>
      </c>
      <c r="N564" t="str">
        <f t="shared" si="18"/>
        <v/>
      </c>
      <c r="O564" t="str">
        <f>IF(G564="","",HLOOKUP(N564,Reference!$H$70:$AL$112,43,FALSE))</f>
        <v/>
      </c>
    </row>
    <row r="565" spans="5:15" x14ac:dyDescent="0.45">
      <c r="E565" t="str">
        <f>IF(B565="","",VLOOKUP(B565,Reference!$B$3:$F$42,2,FALSE))</f>
        <v/>
      </c>
      <c r="F565" s="89" t="str">
        <f>IF(B565="","",IF(E565="Each",D565/C565,IF(E565="Count",$H$5*D565/C565,IF(E565="Area",ROUNDUP(D565/(VLOOKUP(B565,Reference!$H$70:$AL$112,M565,FALSE)*(C565/$H$6)),2),ROUNDUP(D565/(VLOOKUP(B565,Reference!$H$70:$AL$112,M565,FALSE)*C565),2)))))</f>
        <v/>
      </c>
      <c r="G565" t="str">
        <f t="shared" si="17"/>
        <v/>
      </c>
      <c r="N565" t="str">
        <f t="shared" si="18"/>
        <v/>
      </c>
      <c r="O565" t="str">
        <f>IF(G565="","",HLOOKUP(N565,Reference!$H$70:$AL$112,43,FALSE))</f>
        <v/>
      </c>
    </row>
    <row r="566" spans="5:15" x14ac:dyDescent="0.45">
      <c r="E566" t="str">
        <f>IF(B566="","",VLOOKUP(B566,Reference!$B$3:$F$42,2,FALSE))</f>
        <v/>
      </c>
      <c r="F566" s="89" t="str">
        <f>IF(B566="","",IF(E566="Each",D566/C566,IF(E566="Count",$H$5*D566/C566,IF(E566="Area",ROUNDUP(D566/(VLOOKUP(B566,Reference!$H$70:$AL$112,M566,FALSE)*(C566/$H$6)),2),ROUNDUP(D566/(VLOOKUP(B566,Reference!$H$70:$AL$112,M566,FALSE)*C566),2)))))</f>
        <v/>
      </c>
      <c r="G566" t="str">
        <f t="shared" si="17"/>
        <v/>
      </c>
      <c r="N566" t="str">
        <f t="shared" si="18"/>
        <v/>
      </c>
      <c r="O566" t="str">
        <f>IF(G566="","",HLOOKUP(N566,Reference!$H$70:$AL$112,43,FALSE))</f>
        <v/>
      </c>
    </row>
    <row r="567" spans="5:15" x14ac:dyDescent="0.45">
      <c r="E567" t="str">
        <f>IF(B567="","",VLOOKUP(B567,Reference!$B$3:$F$42,2,FALSE))</f>
        <v/>
      </c>
      <c r="F567" s="89" t="str">
        <f>IF(B567="","",IF(E567="Each",D567/C567,IF(E567="Count",$H$5*D567/C567,IF(E567="Area",ROUNDUP(D567/(VLOOKUP(B567,Reference!$H$70:$AL$112,M567,FALSE)*(C567/$H$6)),2),ROUNDUP(D567/(VLOOKUP(B567,Reference!$H$70:$AL$112,M567,FALSE)*C567),2)))))</f>
        <v/>
      </c>
      <c r="G567" t="str">
        <f t="shared" si="17"/>
        <v/>
      </c>
      <c r="N567" t="str">
        <f t="shared" si="18"/>
        <v/>
      </c>
      <c r="O567" t="str">
        <f>IF(G567="","",HLOOKUP(N567,Reference!$H$70:$AL$112,43,FALSE))</f>
        <v/>
      </c>
    </row>
    <row r="568" spans="5:15" x14ac:dyDescent="0.45">
      <c r="E568" t="str">
        <f>IF(B568="","",VLOOKUP(B568,Reference!$B$3:$F$42,2,FALSE))</f>
        <v/>
      </c>
      <c r="F568" s="89" t="str">
        <f>IF(B568="","",IF(E568="Each",D568/C568,IF(E568="Count",$H$5*D568/C568,IF(E568="Area",ROUNDUP(D568/(VLOOKUP(B568,Reference!$H$70:$AL$112,M568,FALSE)*(C568/$H$6)),2),ROUNDUP(D568/(VLOOKUP(B568,Reference!$H$70:$AL$112,M568,FALSE)*C568),2)))))</f>
        <v/>
      </c>
      <c r="G568" t="str">
        <f t="shared" si="17"/>
        <v/>
      </c>
      <c r="N568" t="str">
        <f t="shared" si="18"/>
        <v/>
      </c>
      <c r="O568" t="str">
        <f>IF(G568="","",HLOOKUP(N568,Reference!$H$70:$AL$112,43,FALSE))</f>
        <v/>
      </c>
    </row>
    <row r="569" spans="5:15" x14ac:dyDescent="0.45">
      <c r="E569" t="str">
        <f>IF(B569="","",VLOOKUP(B569,Reference!$B$3:$F$42,2,FALSE))</f>
        <v/>
      </c>
      <c r="F569" s="89" t="str">
        <f>IF(B569="","",IF(E569="Each",D569/C569,IF(E569="Count",$H$5*D569/C569,IF(E569="Area",ROUNDUP(D569/(VLOOKUP(B569,Reference!$H$70:$AL$112,M569,FALSE)*(C569/$H$6)),2),ROUNDUP(D569/(VLOOKUP(B569,Reference!$H$70:$AL$112,M569,FALSE)*C569),2)))))</f>
        <v/>
      </c>
      <c r="G569" t="str">
        <f t="shared" si="17"/>
        <v/>
      </c>
      <c r="N569" t="str">
        <f t="shared" si="18"/>
        <v/>
      </c>
      <c r="O569" t="str">
        <f>IF(G569="","",HLOOKUP(N569,Reference!$H$70:$AL$112,43,FALSE))</f>
        <v/>
      </c>
    </row>
    <row r="570" spans="5:15" x14ac:dyDescent="0.45">
      <c r="E570" t="str">
        <f>IF(B570="","",VLOOKUP(B570,Reference!$B$3:$F$42,2,FALSE))</f>
        <v/>
      </c>
      <c r="F570" s="89" t="str">
        <f>IF(B570="","",IF(E570="Each",D570/C570,IF(E570="Count",$H$5*D570/C570,IF(E570="Area",ROUNDUP(D570/(VLOOKUP(B570,Reference!$H$70:$AL$112,M570,FALSE)*(C570/$H$6)),2),ROUNDUP(D570/(VLOOKUP(B570,Reference!$H$70:$AL$112,M570,FALSE)*C570),2)))))</f>
        <v/>
      </c>
      <c r="G570" t="str">
        <f t="shared" si="17"/>
        <v/>
      </c>
      <c r="N570" t="str">
        <f t="shared" si="18"/>
        <v/>
      </c>
      <c r="O570" t="str">
        <f>IF(G570="","",HLOOKUP(N570,Reference!$H$70:$AL$112,43,FALSE))</f>
        <v/>
      </c>
    </row>
    <row r="571" spans="5:15" x14ac:dyDescent="0.45">
      <c r="E571" t="str">
        <f>IF(B571="","",VLOOKUP(B571,Reference!$B$3:$F$42,2,FALSE))</f>
        <v/>
      </c>
      <c r="F571" s="89" t="str">
        <f>IF(B571="","",IF(E571="Each",D571/C571,IF(E571="Count",$H$5*D571/C571,IF(E571="Area",ROUNDUP(D571/(VLOOKUP(B571,Reference!$H$70:$AL$112,M571,FALSE)*(C571/$H$6)),2),ROUNDUP(D571/(VLOOKUP(B571,Reference!$H$70:$AL$112,M571,FALSE)*C571),2)))))</f>
        <v/>
      </c>
      <c r="G571" t="str">
        <f t="shared" si="17"/>
        <v/>
      </c>
      <c r="N571" t="str">
        <f t="shared" si="18"/>
        <v/>
      </c>
      <c r="O571" t="str">
        <f>IF(G571="","",HLOOKUP(N571,Reference!$H$70:$AL$112,43,FALSE))</f>
        <v/>
      </c>
    </row>
    <row r="572" spans="5:15" x14ac:dyDescent="0.45">
      <c r="E572" t="str">
        <f>IF(B572="","",VLOOKUP(B572,Reference!$B$3:$F$42,2,FALSE))</f>
        <v/>
      </c>
      <c r="F572" s="89" t="str">
        <f>IF(B572="","",IF(E572="Each",D572/C572,IF(E572="Count",$H$5*D572/C572,IF(E572="Area",ROUNDUP(D572/(VLOOKUP(B572,Reference!$H$70:$AL$112,M572,FALSE)*(C572/$H$6)),2),ROUNDUP(D572/(VLOOKUP(B572,Reference!$H$70:$AL$112,M572,FALSE)*C572),2)))))</f>
        <v/>
      </c>
      <c r="G572" t="str">
        <f t="shared" si="17"/>
        <v/>
      </c>
      <c r="N572" t="str">
        <f t="shared" si="18"/>
        <v/>
      </c>
      <c r="O572" t="str">
        <f>IF(G572="","",HLOOKUP(N572,Reference!$H$70:$AL$112,43,FALSE))</f>
        <v/>
      </c>
    </row>
    <row r="573" spans="5:15" x14ac:dyDescent="0.45">
      <c r="E573" t="str">
        <f>IF(B573="","",VLOOKUP(B573,Reference!$B$3:$F$42,2,FALSE))</f>
        <v/>
      </c>
      <c r="F573" s="89" t="str">
        <f>IF(B573="","",IF(E573="Each",D573/C573,IF(E573="Count",$H$5*D573/C573,IF(E573="Area",ROUNDUP(D573/(VLOOKUP(B573,Reference!$H$70:$AL$112,M573,FALSE)*(C573/$H$6)),2),ROUNDUP(D573/(VLOOKUP(B573,Reference!$H$70:$AL$112,M573,FALSE)*C573),2)))))</f>
        <v/>
      </c>
      <c r="G573" t="str">
        <f t="shared" si="17"/>
        <v/>
      </c>
      <c r="N573" t="str">
        <f t="shared" si="18"/>
        <v/>
      </c>
      <c r="O573" t="str">
        <f>IF(G573="","",HLOOKUP(N573,Reference!$H$70:$AL$112,43,FALSE))</f>
        <v/>
      </c>
    </row>
    <row r="574" spans="5:15" x14ac:dyDescent="0.45">
      <c r="E574" t="str">
        <f>IF(B574="","",VLOOKUP(B574,Reference!$B$3:$F$42,2,FALSE))</f>
        <v/>
      </c>
      <c r="F574" s="89" t="str">
        <f>IF(B574="","",IF(E574="Each",D574/C574,IF(E574="Count",$H$5*D574/C574,IF(E574="Area",ROUNDUP(D574/(VLOOKUP(B574,Reference!$H$70:$AL$112,M574,FALSE)*(C574/$H$6)),2),ROUNDUP(D574/(VLOOKUP(B574,Reference!$H$70:$AL$112,M574,FALSE)*C574),2)))))</f>
        <v/>
      </c>
      <c r="G574" t="str">
        <f t="shared" si="17"/>
        <v/>
      </c>
      <c r="N574" t="str">
        <f t="shared" si="18"/>
        <v/>
      </c>
      <c r="O574" t="str">
        <f>IF(G574="","",HLOOKUP(N574,Reference!$H$70:$AL$112,43,FALSE))</f>
        <v/>
      </c>
    </row>
    <row r="575" spans="5:15" x14ac:dyDescent="0.45">
      <c r="E575" t="str">
        <f>IF(B575="","",VLOOKUP(B575,Reference!$B$3:$F$42,2,FALSE))</f>
        <v/>
      </c>
      <c r="F575" s="89" t="str">
        <f>IF(B575="","",IF(E575="Each",D575/C575,IF(E575="Count",$H$5*D575/C575,IF(E575="Area",ROUNDUP(D575/(VLOOKUP(B575,Reference!$H$70:$AL$112,M575,FALSE)*(C575/$H$6)),2),ROUNDUP(D575/(VLOOKUP(B575,Reference!$H$70:$AL$112,M575,FALSE)*C575),2)))))</f>
        <v/>
      </c>
      <c r="G575" t="str">
        <f t="shared" si="17"/>
        <v/>
      </c>
      <c r="N575" t="str">
        <f t="shared" si="18"/>
        <v/>
      </c>
      <c r="O575" t="str">
        <f>IF(G575="","",HLOOKUP(N575,Reference!$H$70:$AL$112,43,FALSE))</f>
        <v/>
      </c>
    </row>
    <row r="576" spans="5:15" x14ac:dyDescent="0.45">
      <c r="E576" t="str">
        <f>IF(B576="","",VLOOKUP(B576,Reference!$B$3:$F$42,2,FALSE))</f>
        <v/>
      </c>
      <c r="F576" s="89" t="str">
        <f>IF(B576="","",IF(E576="Each",D576/C576,IF(E576="Count",$H$5*D576/C576,IF(E576="Area",ROUNDUP(D576/(VLOOKUP(B576,Reference!$H$70:$AL$112,M576,FALSE)*(C576/$H$6)),2),ROUNDUP(D576/(VLOOKUP(B576,Reference!$H$70:$AL$112,M576,FALSE)*C576),2)))))</f>
        <v/>
      </c>
      <c r="G576" t="str">
        <f t="shared" si="17"/>
        <v/>
      </c>
      <c r="N576" t="str">
        <f t="shared" si="18"/>
        <v/>
      </c>
      <c r="O576" t="str">
        <f>IF(G576="","",HLOOKUP(N576,Reference!$H$70:$AL$112,43,FALSE))</f>
        <v/>
      </c>
    </row>
    <row r="577" spans="5:15" x14ac:dyDescent="0.45">
      <c r="E577" t="str">
        <f>IF(B577="","",VLOOKUP(B577,Reference!$B$3:$F$42,2,FALSE))</f>
        <v/>
      </c>
      <c r="F577" s="89" t="str">
        <f>IF(B577="","",IF(E577="Each",D577/C577,IF(E577="Count",$H$5*D577/C577,IF(E577="Area",ROUNDUP(D577/(VLOOKUP(B577,Reference!$H$70:$AL$112,M577,FALSE)*(C577/$H$6)),2),ROUNDUP(D577/(VLOOKUP(B577,Reference!$H$70:$AL$112,M577,FALSE)*C577),2)))))</f>
        <v/>
      </c>
      <c r="G577" t="str">
        <f t="shared" si="17"/>
        <v/>
      </c>
      <c r="N577" t="str">
        <f t="shared" si="18"/>
        <v/>
      </c>
      <c r="O577" t="str">
        <f>IF(G577="","",HLOOKUP(N577,Reference!$H$70:$AL$112,43,FALSE))</f>
        <v/>
      </c>
    </row>
    <row r="578" spans="5:15" x14ac:dyDescent="0.45">
      <c r="E578" t="str">
        <f>IF(B578="","",VLOOKUP(B578,Reference!$B$3:$F$42,2,FALSE))</f>
        <v/>
      </c>
      <c r="F578" s="89" t="str">
        <f>IF(B578="","",IF(E578="Each",D578/C578,IF(E578="Count",$H$5*D578/C578,IF(E578="Area",ROUNDUP(D578/(VLOOKUP(B578,Reference!$H$70:$AL$112,M578,FALSE)*(C578/$H$6)),2),ROUNDUP(D578/(VLOOKUP(B578,Reference!$H$70:$AL$112,M578,FALSE)*C578),2)))))</f>
        <v/>
      </c>
      <c r="G578" t="str">
        <f t="shared" si="17"/>
        <v/>
      </c>
      <c r="N578" t="str">
        <f t="shared" si="18"/>
        <v/>
      </c>
      <c r="O578" t="str">
        <f>IF(G578="","",HLOOKUP(N578,Reference!$H$70:$AL$112,43,FALSE))</f>
        <v/>
      </c>
    </row>
    <row r="579" spans="5:15" x14ac:dyDescent="0.45">
      <c r="E579" t="str">
        <f>IF(B579="","",VLOOKUP(B579,Reference!$B$3:$F$42,2,FALSE))</f>
        <v/>
      </c>
      <c r="F579" s="89" t="str">
        <f>IF(B579="","",IF(E579="Each",D579/C579,IF(E579="Count",$H$5*D579/C579,IF(E579="Area",ROUNDUP(D579/(VLOOKUP(B579,Reference!$H$70:$AL$112,M579,FALSE)*(C579/$H$6)),2),ROUNDUP(D579/(VLOOKUP(B579,Reference!$H$70:$AL$112,M579,FALSE)*C579),2)))))</f>
        <v/>
      </c>
      <c r="G579" t="str">
        <f t="shared" si="17"/>
        <v/>
      </c>
      <c r="N579" t="str">
        <f t="shared" si="18"/>
        <v/>
      </c>
      <c r="O579" t="str">
        <f>IF(G579="","",HLOOKUP(N579,Reference!$H$70:$AL$112,43,FALSE))</f>
        <v/>
      </c>
    </row>
    <row r="580" spans="5:15" x14ac:dyDescent="0.45">
      <c r="E580" t="str">
        <f>IF(B580="","",VLOOKUP(B580,Reference!$B$3:$F$42,2,FALSE))</f>
        <v/>
      </c>
      <c r="F580" s="89" t="str">
        <f>IF(B580="","",IF(E580="Each",D580/C580,IF(E580="Count",$H$5*D580/C580,IF(E580="Area",ROUNDUP(D580/(VLOOKUP(B580,Reference!$H$70:$AL$112,M580,FALSE)*(C580/$H$6)),2),ROUNDUP(D580/(VLOOKUP(B580,Reference!$H$70:$AL$112,M580,FALSE)*C580),2)))))</f>
        <v/>
      </c>
      <c r="G580" t="str">
        <f t="shared" si="17"/>
        <v/>
      </c>
      <c r="N580" t="str">
        <f t="shared" si="18"/>
        <v/>
      </c>
      <c r="O580" t="str">
        <f>IF(G580="","",HLOOKUP(N580,Reference!$H$70:$AL$112,43,FALSE))</f>
        <v/>
      </c>
    </row>
    <row r="581" spans="5:15" x14ac:dyDescent="0.45">
      <c r="E581" t="str">
        <f>IF(B581="","",VLOOKUP(B581,Reference!$B$3:$F$42,2,FALSE))</f>
        <v/>
      </c>
      <c r="F581" s="89" t="str">
        <f>IF(B581="","",IF(E581="Each",D581/C581,IF(E581="Count",$H$5*D581/C581,IF(E581="Area",ROUNDUP(D581/(VLOOKUP(B581,Reference!$H$70:$AL$112,M581,FALSE)*(C581/$H$6)),2),ROUNDUP(D581/(VLOOKUP(B581,Reference!$H$70:$AL$112,M581,FALSE)*C581),2)))))</f>
        <v/>
      </c>
      <c r="G581" t="str">
        <f t="shared" si="17"/>
        <v/>
      </c>
      <c r="N581" t="str">
        <f t="shared" si="18"/>
        <v/>
      </c>
      <c r="O581" t="str">
        <f>IF(G581="","",HLOOKUP(N581,Reference!$H$70:$AL$112,43,FALSE))</f>
        <v/>
      </c>
    </row>
    <row r="582" spans="5:15" x14ac:dyDescent="0.45">
      <c r="E582" t="str">
        <f>IF(B582="","",VLOOKUP(B582,Reference!$B$3:$F$42,2,FALSE))</f>
        <v/>
      </c>
      <c r="F582" s="89" t="str">
        <f>IF(B582="","",IF(E582="Each",D582/C582,IF(E582="Count",$H$5*D582/C582,IF(E582="Area",ROUNDUP(D582/(VLOOKUP(B582,Reference!$H$70:$AL$112,M582,FALSE)*(C582/$H$6)),2),ROUNDUP(D582/(VLOOKUP(B582,Reference!$H$70:$AL$112,M582,FALSE)*C582),2)))))</f>
        <v/>
      </c>
      <c r="G582" t="str">
        <f t="shared" si="17"/>
        <v/>
      </c>
      <c r="N582" t="str">
        <f t="shared" si="18"/>
        <v/>
      </c>
      <c r="O582" t="str">
        <f>IF(G582="","",HLOOKUP(N582,Reference!$H$70:$AL$112,43,FALSE))</f>
        <v/>
      </c>
    </row>
    <row r="583" spans="5:15" x14ac:dyDescent="0.45">
      <c r="E583" t="str">
        <f>IF(B583="","",VLOOKUP(B583,Reference!$B$3:$F$42,2,FALSE))</f>
        <v/>
      </c>
      <c r="F583" s="89" t="str">
        <f>IF(B583="","",IF(E583="Each",D583/C583,IF(E583="Count",$H$5*D583/C583,IF(E583="Area",ROUNDUP(D583/(VLOOKUP(B583,Reference!$H$70:$AL$112,M583,FALSE)*(C583/$H$6)),2),ROUNDUP(D583/(VLOOKUP(B583,Reference!$H$70:$AL$112,M583,FALSE)*C583),2)))))</f>
        <v/>
      </c>
      <c r="G583" t="str">
        <f t="shared" si="17"/>
        <v/>
      </c>
      <c r="N583" t="str">
        <f t="shared" si="18"/>
        <v/>
      </c>
      <c r="O583" t="str">
        <f>IF(G583="","",HLOOKUP(N583,Reference!$H$70:$AL$112,43,FALSE))</f>
        <v/>
      </c>
    </row>
    <row r="584" spans="5:15" x14ac:dyDescent="0.45">
      <c r="E584" t="str">
        <f>IF(B584="","",VLOOKUP(B584,Reference!$B$3:$F$42,2,FALSE))</f>
        <v/>
      </c>
      <c r="F584" s="89" t="str">
        <f>IF(B584="","",IF(E584="Each",D584/C584,IF(E584="Count",$H$5*D584/C584,IF(E584="Area",ROUNDUP(D584/(VLOOKUP(B584,Reference!$H$70:$AL$112,M584,FALSE)*(C584/$H$6)),2),ROUNDUP(D584/(VLOOKUP(B584,Reference!$H$70:$AL$112,M584,FALSE)*C584),2)))))</f>
        <v/>
      </c>
      <c r="G584" t="str">
        <f t="shared" si="17"/>
        <v/>
      </c>
      <c r="N584" t="str">
        <f t="shared" si="18"/>
        <v/>
      </c>
      <c r="O584" t="str">
        <f>IF(G584="","",HLOOKUP(N584,Reference!$H$70:$AL$112,43,FALSE))</f>
        <v/>
      </c>
    </row>
    <row r="585" spans="5:15" x14ac:dyDescent="0.45">
      <c r="E585" t="str">
        <f>IF(B585="","",VLOOKUP(B585,Reference!$B$3:$F$42,2,FALSE))</f>
        <v/>
      </c>
      <c r="F585" s="89" t="str">
        <f>IF(B585="","",IF(E585="Each",D585/C585,IF(E585="Count",$H$5*D585/C585,IF(E585="Area",ROUNDUP(D585/(VLOOKUP(B585,Reference!$H$70:$AL$112,M585,FALSE)*(C585/$H$6)),2),ROUNDUP(D585/(VLOOKUP(B585,Reference!$H$70:$AL$112,M585,FALSE)*C585),2)))))</f>
        <v/>
      </c>
      <c r="G585" t="str">
        <f t="shared" si="17"/>
        <v/>
      </c>
      <c r="N585" t="str">
        <f t="shared" si="18"/>
        <v/>
      </c>
      <c r="O585" t="str">
        <f>IF(G585="","",HLOOKUP(N585,Reference!$H$70:$AL$112,43,FALSE))</f>
        <v/>
      </c>
    </row>
    <row r="586" spans="5:15" x14ac:dyDescent="0.45">
      <c r="E586" t="str">
        <f>IF(B586="","",VLOOKUP(B586,Reference!$B$3:$F$42,2,FALSE))</f>
        <v/>
      </c>
      <c r="F586" s="89" t="str">
        <f>IF(B586="","",IF(E586="Each",D586/C586,IF(E586="Count",$H$5*D586/C586,IF(E586="Area",ROUNDUP(D586/(VLOOKUP(B586,Reference!$H$70:$AL$112,M586,FALSE)*(C586/$H$6)),2),ROUNDUP(D586/(VLOOKUP(B586,Reference!$H$70:$AL$112,M586,FALSE)*C586),2)))))</f>
        <v/>
      </c>
      <c r="G586" t="str">
        <f t="shared" si="17"/>
        <v/>
      </c>
      <c r="N586" t="str">
        <f t="shared" si="18"/>
        <v/>
      </c>
      <c r="O586" t="str">
        <f>IF(G586="","",HLOOKUP(N586,Reference!$H$70:$AL$112,43,FALSE))</f>
        <v/>
      </c>
    </row>
    <row r="587" spans="5:15" x14ac:dyDescent="0.45">
      <c r="E587" t="str">
        <f>IF(B587="","",VLOOKUP(B587,Reference!$B$3:$F$42,2,FALSE))</f>
        <v/>
      </c>
      <c r="F587" s="89" t="str">
        <f>IF(B587="","",IF(E587="Each",D587/C587,IF(E587="Count",$H$5*D587/C587,IF(E587="Area",ROUNDUP(D587/(VLOOKUP(B587,Reference!$H$70:$AL$112,M587,FALSE)*(C587/$H$6)),2),ROUNDUP(D587/(VLOOKUP(B587,Reference!$H$70:$AL$112,M587,FALSE)*C587),2)))))</f>
        <v/>
      </c>
      <c r="G587" t="str">
        <f t="shared" ref="G587:G650" si="19">IF(B587="","",VLOOKUP(E587,$E$2:$L$8,8,FALSE))</f>
        <v/>
      </c>
      <c r="N587" t="str">
        <f t="shared" si="18"/>
        <v/>
      </c>
      <c r="O587" t="str">
        <f>IF(G587="","",HLOOKUP(N587,Reference!$H$70:$AL$112,43,FALSE))</f>
        <v/>
      </c>
    </row>
    <row r="588" spans="5:15" x14ac:dyDescent="0.45">
      <c r="E588" t="str">
        <f>IF(B588="","",VLOOKUP(B588,Reference!$B$3:$F$42,2,FALSE))</f>
        <v/>
      </c>
      <c r="F588" s="89" t="str">
        <f>IF(B588="","",IF(E588="Each",D588/C588,IF(E588="Count",$H$5*D588/C588,IF(E588="Area",ROUNDUP(D588/(VLOOKUP(B588,Reference!$H$70:$AL$112,M588,FALSE)*(C588/$H$6)),2),ROUNDUP(D588/(VLOOKUP(B588,Reference!$H$70:$AL$112,M588,FALSE)*C588),2)))))</f>
        <v/>
      </c>
      <c r="G588" t="str">
        <f t="shared" si="19"/>
        <v/>
      </c>
      <c r="N588" t="str">
        <f t="shared" si="18"/>
        <v/>
      </c>
      <c r="O588" t="str">
        <f>IF(G588="","",HLOOKUP(N588,Reference!$H$70:$AL$112,43,FALSE))</f>
        <v/>
      </c>
    </row>
    <row r="589" spans="5:15" x14ac:dyDescent="0.45">
      <c r="E589" t="str">
        <f>IF(B589="","",VLOOKUP(B589,Reference!$B$3:$F$42,2,FALSE))</f>
        <v/>
      </c>
      <c r="F589" s="89" t="str">
        <f>IF(B589="","",IF(E589="Each",D589/C589,IF(E589="Count",$H$5*D589/C589,IF(E589="Area",ROUNDUP(D589/(VLOOKUP(B589,Reference!$H$70:$AL$112,M589,FALSE)*(C589/$H$6)),2),ROUNDUP(D589/(VLOOKUP(B589,Reference!$H$70:$AL$112,M589,FALSE)*C589),2)))))</f>
        <v/>
      </c>
      <c r="G589" t="str">
        <f t="shared" si="19"/>
        <v/>
      </c>
      <c r="N589" t="str">
        <f t="shared" si="18"/>
        <v/>
      </c>
      <c r="O589" t="str">
        <f>IF(G589="","",HLOOKUP(N589,Reference!$H$70:$AL$112,43,FALSE))</f>
        <v/>
      </c>
    </row>
    <row r="590" spans="5:15" x14ac:dyDescent="0.45">
      <c r="E590" t="str">
        <f>IF(B590="","",VLOOKUP(B590,Reference!$B$3:$F$42,2,FALSE))</f>
        <v/>
      </c>
      <c r="F590" s="89" t="str">
        <f>IF(B590="","",IF(E590="Each",D590/C590,IF(E590="Count",$H$5*D590/C590,IF(E590="Area",ROUNDUP(D590/(VLOOKUP(B590,Reference!$H$70:$AL$112,M590,FALSE)*(C590/$H$6)),2),ROUNDUP(D590/(VLOOKUP(B590,Reference!$H$70:$AL$112,M590,FALSE)*C590),2)))))</f>
        <v/>
      </c>
      <c r="G590" t="str">
        <f t="shared" si="19"/>
        <v/>
      </c>
      <c r="N590" t="str">
        <f t="shared" si="18"/>
        <v/>
      </c>
      <c r="O590" t="str">
        <f>IF(G590="","",HLOOKUP(N590,Reference!$H$70:$AL$112,43,FALSE))</f>
        <v/>
      </c>
    </row>
    <row r="591" spans="5:15" x14ac:dyDescent="0.45">
      <c r="E591" t="str">
        <f>IF(B591="","",VLOOKUP(B591,Reference!$B$3:$F$42,2,FALSE))</f>
        <v/>
      </c>
      <c r="F591" s="89" t="str">
        <f>IF(B591="","",IF(E591="Each",D591/C591,IF(E591="Count",$H$5*D591/C591,IF(E591="Area",ROUNDUP(D591/(VLOOKUP(B591,Reference!$H$70:$AL$112,M591,FALSE)*(C591/$H$6)),2),ROUNDUP(D591/(VLOOKUP(B591,Reference!$H$70:$AL$112,M591,FALSE)*C591),2)))))</f>
        <v/>
      </c>
      <c r="G591" t="str">
        <f t="shared" si="19"/>
        <v/>
      </c>
      <c r="N591" t="str">
        <f t="shared" si="18"/>
        <v/>
      </c>
      <c r="O591" t="str">
        <f>IF(G591="","",HLOOKUP(N591,Reference!$H$70:$AL$112,43,FALSE))</f>
        <v/>
      </c>
    </row>
    <row r="592" spans="5:15" x14ac:dyDescent="0.45">
      <c r="E592" t="str">
        <f>IF(B592="","",VLOOKUP(B592,Reference!$B$3:$F$42,2,FALSE))</f>
        <v/>
      </c>
      <c r="F592" s="89" t="str">
        <f>IF(B592="","",IF(E592="Each",D592/C592,IF(E592="Count",$H$5*D592/C592,IF(E592="Area",ROUNDUP(D592/(VLOOKUP(B592,Reference!$H$70:$AL$112,M592,FALSE)*(C592/$H$6)),2),ROUNDUP(D592/(VLOOKUP(B592,Reference!$H$70:$AL$112,M592,FALSE)*C592),2)))))</f>
        <v/>
      </c>
      <c r="G592" t="str">
        <f t="shared" si="19"/>
        <v/>
      </c>
      <c r="N592" t="str">
        <f t="shared" si="18"/>
        <v/>
      </c>
      <c r="O592" t="str">
        <f>IF(G592="","",HLOOKUP(N592,Reference!$H$70:$AL$112,43,FALSE))</f>
        <v/>
      </c>
    </row>
    <row r="593" spans="5:15" x14ac:dyDescent="0.45">
      <c r="E593" t="str">
        <f>IF(B593="","",VLOOKUP(B593,Reference!$B$3:$F$42,2,FALSE))</f>
        <v/>
      </c>
      <c r="F593" s="89" t="str">
        <f>IF(B593="","",IF(E593="Each",D593/C593,IF(E593="Count",$H$5*D593/C593,IF(E593="Area",ROUNDUP(D593/(VLOOKUP(B593,Reference!$H$70:$AL$112,M593,FALSE)*(C593/$H$6)),2),ROUNDUP(D593/(VLOOKUP(B593,Reference!$H$70:$AL$112,M593,FALSE)*C593),2)))))</f>
        <v/>
      </c>
      <c r="G593" t="str">
        <f t="shared" si="19"/>
        <v/>
      </c>
      <c r="N593" t="str">
        <f t="shared" si="18"/>
        <v/>
      </c>
      <c r="O593" t="str">
        <f>IF(G593="","",HLOOKUP(N593,Reference!$H$70:$AL$112,43,FALSE))</f>
        <v/>
      </c>
    </row>
    <row r="594" spans="5:15" x14ac:dyDescent="0.45">
      <c r="E594" t="str">
        <f>IF(B594="","",VLOOKUP(B594,Reference!$B$3:$F$42,2,FALSE))</f>
        <v/>
      </c>
      <c r="F594" s="89" t="str">
        <f>IF(B594="","",IF(E594="Each",D594/C594,IF(E594="Count",$H$5*D594/C594,IF(E594="Area",ROUNDUP(D594/(VLOOKUP(B594,Reference!$H$70:$AL$112,M594,FALSE)*(C594/$H$6)),2),ROUNDUP(D594/(VLOOKUP(B594,Reference!$H$70:$AL$112,M594,FALSE)*C594),2)))))</f>
        <v/>
      </c>
      <c r="G594" t="str">
        <f t="shared" si="19"/>
        <v/>
      </c>
      <c r="N594" t="str">
        <f t="shared" si="18"/>
        <v/>
      </c>
      <c r="O594" t="str">
        <f>IF(G594="","",HLOOKUP(N594,Reference!$H$70:$AL$112,43,FALSE))</f>
        <v/>
      </c>
    </row>
    <row r="595" spans="5:15" x14ac:dyDescent="0.45">
      <c r="E595" t="str">
        <f>IF(B595="","",VLOOKUP(B595,Reference!$B$3:$F$42,2,FALSE))</f>
        <v/>
      </c>
      <c r="F595" s="89" t="str">
        <f>IF(B595="","",IF(E595="Each",D595/C595,IF(E595="Count",$H$5*D595/C595,IF(E595="Area",ROUNDUP(D595/(VLOOKUP(B595,Reference!$H$70:$AL$112,M595,FALSE)*(C595/$H$6)),2),ROUNDUP(D595/(VLOOKUP(B595,Reference!$H$70:$AL$112,M595,FALSE)*C595),2)))))</f>
        <v/>
      </c>
      <c r="G595" t="str">
        <f t="shared" si="19"/>
        <v/>
      </c>
      <c r="N595" t="str">
        <f t="shared" si="18"/>
        <v/>
      </c>
      <c r="O595" t="str">
        <f>IF(G595="","",HLOOKUP(N595,Reference!$H$70:$AL$112,43,FALSE))</f>
        <v/>
      </c>
    </row>
    <row r="596" spans="5:15" x14ac:dyDescent="0.45">
      <c r="E596" t="str">
        <f>IF(B596="","",VLOOKUP(B596,Reference!$B$3:$F$42,2,FALSE))</f>
        <v/>
      </c>
      <c r="F596" s="89" t="str">
        <f>IF(B596="","",IF(E596="Each",D596/C596,IF(E596="Count",$H$5*D596/C596,IF(E596="Area",ROUNDUP(D596/(VLOOKUP(B596,Reference!$H$70:$AL$112,M596,FALSE)*(C596/$H$6)),2),ROUNDUP(D596/(VLOOKUP(B596,Reference!$H$70:$AL$112,M596,FALSE)*C596),2)))))</f>
        <v/>
      </c>
      <c r="G596" t="str">
        <f t="shared" si="19"/>
        <v/>
      </c>
      <c r="N596" t="str">
        <f t="shared" si="18"/>
        <v/>
      </c>
      <c r="O596" t="str">
        <f>IF(G596="","",HLOOKUP(N596,Reference!$H$70:$AL$112,43,FALSE))</f>
        <v/>
      </c>
    </row>
    <row r="597" spans="5:15" x14ac:dyDescent="0.45">
      <c r="E597" t="str">
        <f>IF(B597="","",VLOOKUP(B597,Reference!$B$3:$F$42,2,FALSE))</f>
        <v/>
      </c>
      <c r="F597" s="89" t="str">
        <f>IF(B597="","",IF(E597="Each",D597/C597,IF(E597="Count",$H$5*D597/C597,IF(E597="Area",ROUNDUP(D597/(VLOOKUP(B597,Reference!$H$70:$AL$112,M597,FALSE)*(C597/$H$6)),2),ROUNDUP(D597/(VLOOKUP(B597,Reference!$H$70:$AL$112,M597,FALSE)*C597),2)))))</f>
        <v/>
      </c>
      <c r="G597" t="str">
        <f t="shared" si="19"/>
        <v/>
      </c>
      <c r="N597" t="str">
        <f t="shared" si="18"/>
        <v/>
      </c>
      <c r="O597" t="str">
        <f>IF(G597="","",HLOOKUP(N597,Reference!$H$70:$AL$112,43,FALSE))</f>
        <v/>
      </c>
    </row>
    <row r="598" spans="5:15" x14ac:dyDescent="0.45">
      <c r="E598" t="str">
        <f>IF(B598="","",VLOOKUP(B598,Reference!$B$3:$F$42,2,FALSE))</f>
        <v/>
      </c>
      <c r="F598" s="89" t="str">
        <f>IF(B598="","",IF(E598="Each",D598/C598,IF(E598="Count",$H$5*D598/C598,IF(E598="Area",ROUNDUP(D598/(VLOOKUP(B598,Reference!$H$70:$AL$112,M598,FALSE)*(C598/$H$6)),2),ROUNDUP(D598/(VLOOKUP(B598,Reference!$H$70:$AL$112,M598,FALSE)*C598),2)))))</f>
        <v/>
      </c>
      <c r="G598" t="str">
        <f t="shared" si="19"/>
        <v/>
      </c>
      <c r="N598" t="str">
        <f t="shared" si="18"/>
        <v/>
      </c>
      <c r="O598" t="str">
        <f>IF(G598="","",HLOOKUP(N598,Reference!$H$70:$AL$112,43,FALSE))</f>
        <v/>
      </c>
    </row>
    <row r="599" spans="5:15" x14ac:dyDescent="0.45">
      <c r="E599" t="str">
        <f>IF(B599="","",VLOOKUP(B599,Reference!$B$3:$F$42,2,FALSE))</f>
        <v/>
      </c>
      <c r="F599" s="89" t="str">
        <f>IF(B599="","",IF(E599="Each",D599/C599,IF(E599="Count",$H$5*D599/C599,IF(E599="Area",ROUNDUP(D599/(VLOOKUP(B599,Reference!$H$70:$AL$112,M599,FALSE)*(C599/$H$6)),2),ROUNDUP(D599/(VLOOKUP(B599,Reference!$H$70:$AL$112,M599,FALSE)*C599),2)))))</f>
        <v/>
      </c>
      <c r="G599" t="str">
        <f t="shared" si="19"/>
        <v/>
      </c>
      <c r="N599" t="str">
        <f t="shared" ref="N599:N662" si="20">IF(B599="","",VLOOKUP(E599,$E$2:$F$8,2,FALSE))</f>
        <v/>
      </c>
      <c r="O599" t="str">
        <f>IF(G599="","",HLOOKUP(N599,Reference!$H$70:$AL$112,43,FALSE))</f>
        <v/>
      </c>
    </row>
    <row r="600" spans="5:15" x14ac:dyDescent="0.45">
      <c r="E600" t="str">
        <f>IF(B600="","",VLOOKUP(B600,Reference!$B$3:$F$42,2,FALSE))</f>
        <v/>
      </c>
      <c r="F600" s="89" t="str">
        <f>IF(B600="","",IF(E600="Each",D600/C600,IF(E600="Count",$H$5*D600/C600,IF(E600="Area",ROUNDUP(D600/(VLOOKUP(B600,Reference!$H$70:$AL$112,M600,FALSE)*(C600/$H$6)),2),ROUNDUP(D600/(VLOOKUP(B600,Reference!$H$70:$AL$112,M600,FALSE)*C600),2)))))</f>
        <v/>
      </c>
      <c r="G600" t="str">
        <f t="shared" si="19"/>
        <v/>
      </c>
      <c r="N600" t="str">
        <f t="shared" si="20"/>
        <v/>
      </c>
      <c r="O600" t="str">
        <f>IF(G600="","",HLOOKUP(N600,Reference!$H$70:$AL$112,43,FALSE))</f>
        <v/>
      </c>
    </row>
    <row r="601" spans="5:15" x14ac:dyDescent="0.45">
      <c r="E601" t="str">
        <f>IF(B601="","",VLOOKUP(B601,Reference!$B$3:$F$42,2,FALSE))</f>
        <v/>
      </c>
      <c r="F601" s="89" t="str">
        <f>IF(B601="","",IF(E601="Each",D601/C601,IF(E601="Count",$H$5*D601/C601,IF(E601="Area",ROUNDUP(D601/(VLOOKUP(B601,Reference!$H$70:$AL$112,M601,FALSE)*(C601/$H$6)),2),ROUNDUP(D601/(VLOOKUP(B601,Reference!$H$70:$AL$112,M601,FALSE)*C601),2)))))</f>
        <v/>
      </c>
      <c r="G601" t="str">
        <f t="shared" si="19"/>
        <v/>
      </c>
      <c r="N601" t="str">
        <f t="shared" si="20"/>
        <v/>
      </c>
      <c r="O601" t="str">
        <f>IF(G601="","",HLOOKUP(N601,Reference!$H$70:$AL$112,43,FALSE))</f>
        <v/>
      </c>
    </row>
    <row r="602" spans="5:15" x14ac:dyDescent="0.45">
      <c r="E602" t="str">
        <f>IF(B602="","",VLOOKUP(B602,Reference!$B$3:$F$42,2,FALSE))</f>
        <v/>
      </c>
      <c r="F602" s="89" t="str">
        <f>IF(B602="","",IF(E602="Each",D602/C602,IF(E602="Count",$H$5*D602/C602,IF(E602="Area",ROUNDUP(D602/(VLOOKUP(B602,Reference!$H$70:$AL$112,M602,FALSE)*(C602/$H$6)),2),ROUNDUP(D602/(VLOOKUP(B602,Reference!$H$70:$AL$112,M602,FALSE)*C602),2)))))</f>
        <v/>
      </c>
      <c r="G602" t="str">
        <f t="shared" si="19"/>
        <v/>
      </c>
      <c r="N602" t="str">
        <f t="shared" si="20"/>
        <v/>
      </c>
      <c r="O602" t="str">
        <f>IF(G602="","",HLOOKUP(N602,Reference!$H$70:$AL$112,43,FALSE))</f>
        <v/>
      </c>
    </row>
    <row r="603" spans="5:15" x14ac:dyDescent="0.45">
      <c r="E603" t="str">
        <f>IF(B603="","",VLOOKUP(B603,Reference!$B$3:$F$42,2,FALSE))</f>
        <v/>
      </c>
      <c r="F603" s="89" t="str">
        <f>IF(B603="","",IF(E603="Each",D603/C603,IF(E603="Count",$H$5*D603/C603,IF(E603="Area",ROUNDUP(D603/(VLOOKUP(B603,Reference!$H$70:$AL$112,M603,FALSE)*(C603/$H$6)),2),ROUNDUP(D603/(VLOOKUP(B603,Reference!$H$70:$AL$112,M603,FALSE)*C603),2)))))</f>
        <v/>
      </c>
      <c r="G603" t="str">
        <f t="shared" si="19"/>
        <v/>
      </c>
      <c r="N603" t="str">
        <f t="shared" si="20"/>
        <v/>
      </c>
      <c r="O603" t="str">
        <f>IF(G603="","",HLOOKUP(N603,Reference!$H$70:$AL$112,43,FALSE))</f>
        <v/>
      </c>
    </row>
    <row r="604" spans="5:15" x14ac:dyDescent="0.45">
      <c r="E604" t="str">
        <f>IF(B604="","",VLOOKUP(B604,Reference!$B$3:$F$42,2,FALSE))</f>
        <v/>
      </c>
      <c r="F604" s="89" t="str">
        <f>IF(B604="","",IF(E604="Each",D604/C604,IF(E604="Count",$H$5*D604/C604,IF(E604="Area",ROUNDUP(D604/(VLOOKUP(B604,Reference!$H$70:$AL$112,M604,FALSE)*(C604/$H$6)),2),ROUNDUP(D604/(VLOOKUP(B604,Reference!$H$70:$AL$112,M604,FALSE)*C604),2)))))</f>
        <v/>
      </c>
      <c r="G604" t="str">
        <f t="shared" si="19"/>
        <v/>
      </c>
      <c r="N604" t="str">
        <f t="shared" si="20"/>
        <v/>
      </c>
      <c r="O604" t="str">
        <f>IF(G604="","",HLOOKUP(N604,Reference!$H$70:$AL$112,43,FALSE))</f>
        <v/>
      </c>
    </row>
    <row r="605" spans="5:15" x14ac:dyDescent="0.45">
      <c r="E605" t="str">
        <f>IF(B605="","",VLOOKUP(B605,Reference!$B$3:$F$42,2,FALSE))</f>
        <v/>
      </c>
      <c r="F605" s="89" t="str">
        <f>IF(B605="","",IF(E605="Each",D605/C605,IF(E605="Count",$H$5*D605/C605,IF(E605="Area",ROUNDUP(D605/(VLOOKUP(B605,Reference!$H$70:$AL$112,M605,FALSE)*(C605/$H$6)),2),ROUNDUP(D605/(VLOOKUP(B605,Reference!$H$70:$AL$112,M605,FALSE)*C605),2)))))</f>
        <v/>
      </c>
      <c r="G605" t="str">
        <f t="shared" si="19"/>
        <v/>
      </c>
      <c r="N605" t="str">
        <f t="shared" si="20"/>
        <v/>
      </c>
      <c r="O605" t="str">
        <f>IF(G605="","",HLOOKUP(N605,Reference!$H$70:$AL$112,43,FALSE))</f>
        <v/>
      </c>
    </row>
    <row r="606" spans="5:15" x14ac:dyDescent="0.45">
      <c r="E606" t="str">
        <f>IF(B606="","",VLOOKUP(B606,Reference!$B$3:$F$42,2,FALSE))</f>
        <v/>
      </c>
      <c r="F606" s="89" t="str">
        <f>IF(B606="","",IF(E606="Each",D606/C606,IF(E606="Count",$H$5*D606/C606,IF(E606="Area",ROUNDUP(D606/(VLOOKUP(B606,Reference!$H$70:$AL$112,M606,FALSE)*(C606/$H$6)),2),ROUNDUP(D606/(VLOOKUP(B606,Reference!$H$70:$AL$112,M606,FALSE)*C606),2)))))</f>
        <v/>
      </c>
      <c r="G606" t="str">
        <f t="shared" si="19"/>
        <v/>
      </c>
      <c r="N606" t="str">
        <f t="shared" si="20"/>
        <v/>
      </c>
      <c r="O606" t="str">
        <f>IF(G606="","",HLOOKUP(N606,Reference!$H$70:$AL$112,43,FALSE))</f>
        <v/>
      </c>
    </row>
    <row r="607" spans="5:15" x14ac:dyDescent="0.45">
      <c r="E607" t="str">
        <f>IF(B607="","",VLOOKUP(B607,Reference!$B$3:$F$42,2,FALSE))</f>
        <v/>
      </c>
      <c r="F607" s="89" t="str">
        <f>IF(B607="","",IF(E607="Each",D607/C607,IF(E607="Count",$H$5*D607/C607,IF(E607="Area",ROUNDUP(D607/(VLOOKUP(B607,Reference!$H$70:$AL$112,M607,FALSE)*(C607/$H$6)),2),ROUNDUP(D607/(VLOOKUP(B607,Reference!$H$70:$AL$112,M607,FALSE)*C607),2)))))</f>
        <v/>
      </c>
      <c r="G607" t="str">
        <f t="shared" si="19"/>
        <v/>
      </c>
      <c r="N607" t="str">
        <f t="shared" si="20"/>
        <v/>
      </c>
      <c r="O607" t="str">
        <f>IF(G607="","",HLOOKUP(N607,Reference!$H$70:$AL$112,43,FALSE))</f>
        <v/>
      </c>
    </row>
    <row r="608" spans="5:15" x14ac:dyDescent="0.45">
      <c r="E608" t="str">
        <f>IF(B608="","",VLOOKUP(B608,Reference!$B$3:$F$42,2,FALSE))</f>
        <v/>
      </c>
      <c r="F608" s="89" t="str">
        <f>IF(B608="","",IF(E608="Each",D608/C608,IF(E608="Count",$H$5*D608/C608,IF(E608="Area",ROUNDUP(D608/(VLOOKUP(B608,Reference!$H$70:$AL$112,M608,FALSE)*(C608/$H$6)),2),ROUNDUP(D608/(VLOOKUP(B608,Reference!$H$70:$AL$112,M608,FALSE)*C608),2)))))</f>
        <v/>
      </c>
      <c r="G608" t="str">
        <f t="shared" si="19"/>
        <v/>
      </c>
      <c r="N608" t="str">
        <f t="shared" si="20"/>
        <v/>
      </c>
      <c r="O608" t="str">
        <f>IF(G608="","",HLOOKUP(N608,Reference!$H$70:$AL$112,43,FALSE))</f>
        <v/>
      </c>
    </row>
    <row r="609" spans="5:15" x14ac:dyDescent="0.45">
      <c r="E609" t="str">
        <f>IF(B609="","",VLOOKUP(B609,Reference!$B$3:$F$42,2,FALSE))</f>
        <v/>
      </c>
      <c r="F609" s="89" t="str">
        <f>IF(B609="","",IF(E609="Each",D609/C609,IF(E609="Count",$H$5*D609/C609,IF(E609="Area",ROUNDUP(D609/(VLOOKUP(B609,Reference!$H$70:$AL$112,M609,FALSE)*(C609/$H$6)),2),ROUNDUP(D609/(VLOOKUP(B609,Reference!$H$70:$AL$112,M609,FALSE)*C609),2)))))</f>
        <v/>
      </c>
      <c r="G609" t="str">
        <f t="shared" si="19"/>
        <v/>
      </c>
      <c r="N609" t="str">
        <f t="shared" si="20"/>
        <v/>
      </c>
      <c r="O609" t="str">
        <f>IF(G609="","",HLOOKUP(N609,Reference!$H$70:$AL$112,43,FALSE))</f>
        <v/>
      </c>
    </row>
    <row r="610" spans="5:15" x14ac:dyDescent="0.45">
      <c r="E610" t="str">
        <f>IF(B610="","",VLOOKUP(B610,Reference!$B$3:$F$42,2,FALSE))</f>
        <v/>
      </c>
      <c r="F610" s="89" t="str">
        <f>IF(B610="","",IF(E610="Each",D610/C610,IF(E610="Count",$H$5*D610/C610,IF(E610="Area",ROUNDUP(D610/(VLOOKUP(B610,Reference!$H$70:$AL$112,M610,FALSE)*(C610/$H$6)),2),ROUNDUP(D610/(VLOOKUP(B610,Reference!$H$70:$AL$112,M610,FALSE)*C610),2)))))</f>
        <v/>
      </c>
      <c r="G610" t="str">
        <f t="shared" si="19"/>
        <v/>
      </c>
      <c r="N610" t="str">
        <f t="shared" si="20"/>
        <v/>
      </c>
      <c r="O610" t="str">
        <f>IF(G610="","",HLOOKUP(N610,Reference!$H$70:$AL$112,43,FALSE))</f>
        <v/>
      </c>
    </row>
    <row r="611" spans="5:15" x14ac:dyDescent="0.45">
      <c r="E611" t="str">
        <f>IF(B611="","",VLOOKUP(B611,Reference!$B$3:$F$42,2,FALSE))</f>
        <v/>
      </c>
      <c r="F611" s="89" t="str">
        <f>IF(B611="","",IF(E611="Each",D611/C611,IF(E611="Count",$H$5*D611/C611,IF(E611="Area",ROUNDUP(D611/(VLOOKUP(B611,Reference!$H$70:$AL$112,M611,FALSE)*(C611/$H$6)),2),ROUNDUP(D611/(VLOOKUP(B611,Reference!$H$70:$AL$112,M611,FALSE)*C611),2)))))</f>
        <v/>
      </c>
      <c r="G611" t="str">
        <f t="shared" si="19"/>
        <v/>
      </c>
      <c r="N611" t="str">
        <f t="shared" si="20"/>
        <v/>
      </c>
      <c r="O611" t="str">
        <f>IF(G611="","",HLOOKUP(N611,Reference!$H$70:$AL$112,43,FALSE))</f>
        <v/>
      </c>
    </row>
    <row r="612" spans="5:15" x14ac:dyDescent="0.45">
      <c r="E612" t="str">
        <f>IF(B612="","",VLOOKUP(B612,Reference!$B$3:$F$42,2,FALSE))</f>
        <v/>
      </c>
      <c r="F612" s="89" t="str">
        <f>IF(B612="","",IF(E612="Each",D612/C612,IF(E612="Count",$H$5*D612/C612,IF(E612="Area",ROUNDUP(D612/(VLOOKUP(B612,Reference!$H$70:$AL$112,M612,FALSE)*(C612/$H$6)),2),ROUNDUP(D612/(VLOOKUP(B612,Reference!$H$70:$AL$112,M612,FALSE)*C612),2)))))</f>
        <v/>
      </c>
      <c r="G612" t="str">
        <f t="shared" si="19"/>
        <v/>
      </c>
      <c r="N612" t="str">
        <f t="shared" si="20"/>
        <v/>
      </c>
      <c r="O612" t="str">
        <f>IF(G612="","",HLOOKUP(N612,Reference!$H$70:$AL$112,43,FALSE))</f>
        <v/>
      </c>
    </row>
    <row r="613" spans="5:15" x14ac:dyDescent="0.45">
      <c r="E613" t="str">
        <f>IF(B613="","",VLOOKUP(B613,Reference!$B$3:$F$42,2,FALSE))</f>
        <v/>
      </c>
      <c r="F613" s="89" t="str">
        <f>IF(B613="","",IF(E613="Each",D613/C613,IF(E613="Count",$H$5*D613/C613,IF(E613="Area",ROUNDUP(D613/(VLOOKUP(B613,Reference!$H$70:$AL$112,M613,FALSE)*(C613/$H$6)),2),ROUNDUP(D613/(VLOOKUP(B613,Reference!$H$70:$AL$112,M613,FALSE)*C613),2)))))</f>
        <v/>
      </c>
      <c r="G613" t="str">
        <f t="shared" si="19"/>
        <v/>
      </c>
      <c r="N613" t="str">
        <f t="shared" si="20"/>
        <v/>
      </c>
      <c r="O613" t="str">
        <f>IF(G613="","",HLOOKUP(N613,Reference!$H$70:$AL$112,43,FALSE))</f>
        <v/>
      </c>
    </row>
    <row r="614" spans="5:15" x14ac:dyDescent="0.45">
      <c r="E614" t="str">
        <f>IF(B614="","",VLOOKUP(B614,Reference!$B$3:$F$42,2,FALSE))</f>
        <v/>
      </c>
      <c r="F614" s="89" t="str">
        <f>IF(B614="","",IF(E614="Each",D614/C614,IF(E614="Count",$H$5*D614/C614,IF(E614="Area",ROUNDUP(D614/(VLOOKUP(B614,Reference!$H$70:$AL$112,M614,FALSE)*(C614/$H$6)),2),ROUNDUP(D614/(VLOOKUP(B614,Reference!$H$70:$AL$112,M614,FALSE)*C614),2)))))</f>
        <v/>
      </c>
      <c r="G614" t="str">
        <f t="shared" si="19"/>
        <v/>
      </c>
      <c r="N614" t="str">
        <f t="shared" si="20"/>
        <v/>
      </c>
      <c r="O614" t="str">
        <f>IF(G614="","",HLOOKUP(N614,Reference!$H$70:$AL$112,43,FALSE))</f>
        <v/>
      </c>
    </row>
    <row r="615" spans="5:15" x14ac:dyDescent="0.45">
      <c r="E615" t="str">
        <f>IF(B615="","",VLOOKUP(B615,Reference!$B$3:$F$42,2,FALSE))</f>
        <v/>
      </c>
      <c r="F615" s="89" t="str">
        <f>IF(B615="","",IF(E615="Each",D615/C615,IF(E615="Count",$H$5*D615/C615,IF(E615="Area",ROUNDUP(D615/(VLOOKUP(B615,Reference!$H$70:$AL$112,M615,FALSE)*(C615/$H$6)),2),ROUNDUP(D615/(VLOOKUP(B615,Reference!$H$70:$AL$112,M615,FALSE)*C615),2)))))</f>
        <v/>
      </c>
      <c r="G615" t="str">
        <f t="shared" si="19"/>
        <v/>
      </c>
      <c r="N615" t="str">
        <f t="shared" si="20"/>
        <v/>
      </c>
      <c r="O615" t="str">
        <f>IF(G615="","",HLOOKUP(N615,Reference!$H$70:$AL$112,43,FALSE))</f>
        <v/>
      </c>
    </row>
    <row r="616" spans="5:15" x14ac:dyDescent="0.45">
      <c r="E616" t="str">
        <f>IF(B616="","",VLOOKUP(B616,Reference!$B$3:$F$42,2,FALSE))</f>
        <v/>
      </c>
      <c r="F616" s="89" t="str">
        <f>IF(B616="","",IF(E616="Each",D616/C616,IF(E616="Count",$H$5*D616/C616,IF(E616="Area",ROUNDUP(D616/(VLOOKUP(B616,Reference!$H$70:$AL$112,M616,FALSE)*(C616/$H$6)),2),ROUNDUP(D616/(VLOOKUP(B616,Reference!$H$70:$AL$112,M616,FALSE)*C616),2)))))</f>
        <v/>
      </c>
      <c r="G616" t="str">
        <f t="shared" si="19"/>
        <v/>
      </c>
      <c r="N616" t="str">
        <f t="shared" si="20"/>
        <v/>
      </c>
      <c r="O616" t="str">
        <f>IF(G616="","",HLOOKUP(N616,Reference!$H$70:$AL$112,43,FALSE))</f>
        <v/>
      </c>
    </row>
    <row r="617" spans="5:15" x14ac:dyDescent="0.45">
      <c r="E617" t="str">
        <f>IF(B617="","",VLOOKUP(B617,Reference!$B$3:$F$42,2,FALSE))</f>
        <v/>
      </c>
      <c r="F617" s="89" t="str">
        <f>IF(B617="","",IF(E617="Each",D617/C617,IF(E617="Count",$H$5*D617/C617,IF(E617="Area",ROUNDUP(D617/(VLOOKUP(B617,Reference!$H$70:$AL$112,M617,FALSE)*(C617/$H$6)),2),ROUNDUP(D617/(VLOOKUP(B617,Reference!$H$70:$AL$112,M617,FALSE)*C617),2)))))</f>
        <v/>
      </c>
      <c r="G617" t="str">
        <f t="shared" si="19"/>
        <v/>
      </c>
      <c r="N617" t="str">
        <f t="shared" si="20"/>
        <v/>
      </c>
      <c r="O617" t="str">
        <f>IF(G617="","",HLOOKUP(N617,Reference!$H$70:$AL$112,43,FALSE))</f>
        <v/>
      </c>
    </row>
    <row r="618" spans="5:15" x14ac:dyDescent="0.45">
      <c r="E618" t="str">
        <f>IF(B618="","",VLOOKUP(B618,Reference!$B$3:$F$42,2,FALSE))</f>
        <v/>
      </c>
      <c r="F618" s="89" t="str">
        <f>IF(B618="","",IF(E618="Each",D618/C618,IF(E618="Count",$H$5*D618/C618,IF(E618="Area",ROUNDUP(D618/(VLOOKUP(B618,Reference!$H$70:$AL$112,M618,FALSE)*(C618/$H$6)),2),ROUNDUP(D618/(VLOOKUP(B618,Reference!$H$70:$AL$112,M618,FALSE)*C618),2)))))</f>
        <v/>
      </c>
      <c r="G618" t="str">
        <f t="shared" si="19"/>
        <v/>
      </c>
      <c r="N618" t="str">
        <f t="shared" si="20"/>
        <v/>
      </c>
      <c r="O618" t="str">
        <f>IF(G618="","",HLOOKUP(N618,Reference!$H$70:$AL$112,43,FALSE))</f>
        <v/>
      </c>
    </row>
    <row r="619" spans="5:15" x14ac:dyDescent="0.45">
      <c r="E619" t="str">
        <f>IF(B619="","",VLOOKUP(B619,Reference!$B$3:$F$42,2,FALSE))</f>
        <v/>
      </c>
      <c r="F619" s="89" t="str">
        <f>IF(B619="","",IF(E619="Each",D619/C619,IF(E619="Count",$H$5*D619/C619,IF(E619="Area",ROUNDUP(D619/(VLOOKUP(B619,Reference!$H$70:$AL$112,M619,FALSE)*(C619/$H$6)),2),ROUNDUP(D619/(VLOOKUP(B619,Reference!$H$70:$AL$112,M619,FALSE)*C619),2)))))</f>
        <v/>
      </c>
      <c r="G619" t="str">
        <f t="shared" si="19"/>
        <v/>
      </c>
      <c r="N619" t="str">
        <f t="shared" si="20"/>
        <v/>
      </c>
      <c r="O619" t="str">
        <f>IF(G619="","",HLOOKUP(N619,Reference!$H$70:$AL$112,43,FALSE))</f>
        <v/>
      </c>
    </row>
    <row r="620" spans="5:15" x14ac:dyDescent="0.45">
      <c r="E620" t="str">
        <f>IF(B620="","",VLOOKUP(B620,Reference!$B$3:$F$42,2,FALSE))</f>
        <v/>
      </c>
      <c r="F620" s="89" t="str">
        <f>IF(B620="","",IF(E620="Each",D620/C620,IF(E620="Count",$H$5*D620/C620,IF(E620="Area",ROUNDUP(D620/(VLOOKUP(B620,Reference!$H$70:$AL$112,M620,FALSE)*(C620/$H$6)),2),ROUNDUP(D620/(VLOOKUP(B620,Reference!$H$70:$AL$112,M620,FALSE)*C620),2)))))</f>
        <v/>
      </c>
      <c r="G620" t="str">
        <f t="shared" si="19"/>
        <v/>
      </c>
      <c r="N620" t="str">
        <f t="shared" si="20"/>
        <v/>
      </c>
      <c r="O620" t="str">
        <f>IF(G620="","",HLOOKUP(N620,Reference!$H$70:$AL$112,43,FALSE))</f>
        <v/>
      </c>
    </row>
    <row r="621" spans="5:15" x14ac:dyDescent="0.45">
      <c r="E621" t="str">
        <f>IF(B621="","",VLOOKUP(B621,Reference!$B$3:$F$42,2,FALSE))</f>
        <v/>
      </c>
      <c r="F621" s="89" t="str">
        <f>IF(B621="","",IF(E621="Each",D621/C621,IF(E621="Count",$H$5*D621/C621,IF(E621="Area",ROUNDUP(D621/(VLOOKUP(B621,Reference!$H$70:$AL$112,M621,FALSE)*(C621/$H$6)),2),ROUNDUP(D621/(VLOOKUP(B621,Reference!$H$70:$AL$112,M621,FALSE)*C621),2)))))</f>
        <v/>
      </c>
      <c r="G621" t="str">
        <f t="shared" si="19"/>
        <v/>
      </c>
      <c r="N621" t="str">
        <f t="shared" si="20"/>
        <v/>
      </c>
      <c r="O621" t="str">
        <f>IF(G621="","",HLOOKUP(N621,Reference!$H$70:$AL$112,43,FALSE))</f>
        <v/>
      </c>
    </row>
    <row r="622" spans="5:15" x14ac:dyDescent="0.45">
      <c r="E622" t="str">
        <f>IF(B622="","",VLOOKUP(B622,Reference!$B$3:$F$42,2,FALSE))</f>
        <v/>
      </c>
      <c r="F622" s="89" t="str">
        <f>IF(B622="","",IF(E622="Each",D622/C622,IF(E622="Count",$H$5*D622/C622,IF(E622="Area",ROUNDUP(D622/(VLOOKUP(B622,Reference!$H$70:$AL$112,M622,FALSE)*(C622/$H$6)),2),ROUNDUP(D622/(VLOOKUP(B622,Reference!$H$70:$AL$112,M622,FALSE)*C622),2)))))</f>
        <v/>
      </c>
      <c r="G622" t="str">
        <f t="shared" si="19"/>
        <v/>
      </c>
      <c r="N622" t="str">
        <f t="shared" si="20"/>
        <v/>
      </c>
      <c r="O622" t="str">
        <f>IF(G622="","",HLOOKUP(N622,Reference!$H$70:$AL$112,43,FALSE))</f>
        <v/>
      </c>
    </row>
    <row r="623" spans="5:15" x14ac:dyDescent="0.45">
      <c r="E623" t="str">
        <f>IF(B623="","",VLOOKUP(B623,Reference!$B$3:$F$42,2,FALSE))</f>
        <v/>
      </c>
      <c r="F623" s="89" t="str">
        <f>IF(B623="","",IF(E623="Each",D623/C623,IF(E623="Count",$H$5*D623/C623,IF(E623="Area",ROUNDUP(D623/(VLOOKUP(B623,Reference!$H$70:$AL$112,M623,FALSE)*(C623/$H$6)),2),ROUNDUP(D623/(VLOOKUP(B623,Reference!$H$70:$AL$112,M623,FALSE)*C623),2)))))</f>
        <v/>
      </c>
      <c r="G623" t="str">
        <f t="shared" si="19"/>
        <v/>
      </c>
      <c r="N623" t="str">
        <f t="shared" si="20"/>
        <v/>
      </c>
      <c r="O623" t="str">
        <f>IF(G623="","",HLOOKUP(N623,Reference!$H$70:$AL$112,43,FALSE))</f>
        <v/>
      </c>
    </row>
    <row r="624" spans="5:15" x14ac:dyDescent="0.45">
      <c r="E624" t="str">
        <f>IF(B624="","",VLOOKUP(B624,Reference!$B$3:$F$42,2,FALSE))</f>
        <v/>
      </c>
      <c r="F624" s="89" t="str">
        <f>IF(B624="","",IF(E624="Each",D624/C624,IF(E624="Count",$H$5*D624/C624,IF(E624="Area",ROUNDUP(D624/(VLOOKUP(B624,Reference!$H$70:$AL$112,M624,FALSE)*(C624/$H$6)),2),ROUNDUP(D624/(VLOOKUP(B624,Reference!$H$70:$AL$112,M624,FALSE)*C624),2)))))</f>
        <v/>
      </c>
      <c r="G624" t="str">
        <f t="shared" si="19"/>
        <v/>
      </c>
      <c r="N624" t="str">
        <f t="shared" si="20"/>
        <v/>
      </c>
      <c r="O624" t="str">
        <f>IF(G624="","",HLOOKUP(N624,Reference!$H$70:$AL$112,43,FALSE))</f>
        <v/>
      </c>
    </row>
    <row r="625" spans="5:15" x14ac:dyDescent="0.45">
      <c r="E625" t="str">
        <f>IF(B625="","",VLOOKUP(B625,Reference!$B$3:$F$42,2,FALSE))</f>
        <v/>
      </c>
      <c r="F625" s="89" t="str">
        <f>IF(B625="","",IF(E625="Each",D625/C625,IF(E625="Count",$H$5*D625/C625,IF(E625="Area",ROUNDUP(D625/(VLOOKUP(B625,Reference!$H$70:$AL$112,M625,FALSE)*(C625/$H$6)),2),ROUNDUP(D625/(VLOOKUP(B625,Reference!$H$70:$AL$112,M625,FALSE)*C625),2)))))</f>
        <v/>
      </c>
      <c r="G625" t="str">
        <f t="shared" si="19"/>
        <v/>
      </c>
      <c r="N625" t="str">
        <f t="shared" si="20"/>
        <v/>
      </c>
      <c r="O625" t="str">
        <f>IF(G625="","",HLOOKUP(N625,Reference!$H$70:$AL$112,43,FALSE))</f>
        <v/>
      </c>
    </row>
    <row r="626" spans="5:15" x14ac:dyDescent="0.45">
      <c r="E626" t="str">
        <f>IF(B626="","",VLOOKUP(B626,Reference!$B$3:$F$42,2,FALSE))</f>
        <v/>
      </c>
      <c r="F626" s="89" t="str">
        <f>IF(B626="","",IF(E626="Each",D626/C626,IF(E626="Count",$H$5*D626/C626,IF(E626="Area",ROUNDUP(D626/(VLOOKUP(B626,Reference!$H$70:$AL$112,M626,FALSE)*(C626/$H$6)),2),ROUNDUP(D626/(VLOOKUP(B626,Reference!$H$70:$AL$112,M626,FALSE)*C626),2)))))</f>
        <v/>
      </c>
      <c r="G626" t="str">
        <f t="shared" si="19"/>
        <v/>
      </c>
      <c r="N626" t="str">
        <f t="shared" si="20"/>
        <v/>
      </c>
      <c r="O626" t="str">
        <f>IF(G626="","",HLOOKUP(N626,Reference!$H$70:$AL$112,43,FALSE))</f>
        <v/>
      </c>
    </row>
    <row r="627" spans="5:15" x14ac:dyDescent="0.45">
      <c r="E627" t="str">
        <f>IF(B627="","",VLOOKUP(B627,Reference!$B$3:$F$42,2,FALSE))</f>
        <v/>
      </c>
      <c r="F627" s="89" t="str">
        <f>IF(B627="","",IF(E627="Each",D627/C627,IF(E627="Count",$H$5*D627/C627,IF(E627="Area",ROUNDUP(D627/(VLOOKUP(B627,Reference!$H$70:$AL$112,M627,FALSE)*(C627/$H$6)),2),ROUNDUP(D627/(VLOOKUP(B627,Reference!$H$70:$AL$112,M627,FALSE)*C627),2)))))</f>
        <v/>
      </c>
      <c r="G627" t="str">
        <f t="shared" si="19"/>
        <v/>
      </c>
      <c r="N627" t="str">
        <f t="shared" si="20"/>
        <v/>
      </c>
      <c r="O627" t="str">
        <f>IF(G627="","",HLOOKUP(N627,Reference!$H$70:$AL$112,43,FALSE))</f>
        <v/>
      </c>
    </row>
    <row r="628" spans="5:15" x14ac:dyDescent="0.45">
      <c r="E628" t="str">
        <f>IF(B628="","",VLOOKUP(B628,Reference!$B$3:$F$42,2,FALSE))</f>
        <v/>
      </c>
      <c r="F628" s="89" t="str">
        <f>IF(B628="","",IF(E628="Each",D628/C628,IF(E628="Count",$H$5*D628/C628,IF(E628="Area",ROUNDUP(D628/(VLOOKUP(B628,Reference!$H$70:$AL$112,M628,FALSE)*(C628/$H$6)),2),ROUNDUP(D628/(VLOOKUP(B628,Reference!$H$70:$AL$112,M628,FALSE)*C628),2)))))</f>
        <v/>
      </c>
      <c r="G628" t="str">
        <f t="shared" si="19"/>
        <v/>
      </c>
      <c r="N628" t="str">
        <f t="shared" si="20"/>
        <v/>
      </c>
      <c r="O628" t="str">
        <f>IF(G628="","",HLOOKUP(N628,Reference!$H$70:$AL$112,43,FALSE))</f>
        <v/>
      </c>
    </row>
    <row r="629" spans="5:15" x14ac:dyDescent="0.45">
      <c r="E629" t="str">
        <f>IF(B629="","",VLOOKUP(B629,Reference!$B$3:$F$42,2,FALSE))</f>
        <v/>
      </c>
      <c r="F629" s="89" t="str">
        <f>IF(B629="","",IF(E629="Each",D629/C629,IF(E629="Count",$H$5*D629/C629,IF(E629="Area",ROUNDUP(D629/(VLOOKUP(B629,Reference!$H$70:$AL$112,M629,FALSE)*(C629/$H$6)),2),ROUNDUP(D629/(VLOOKUP(B629,Reference!$H$70:$AL$112,M629,FALSE)*C629),2)))))</f>
        <v/>
      </c>
      <c r="G629" t="str">
        <f t="shared" si="19"/>
        <v/>
      </c>
      <c r="N629" t="str">
        <f t="shared" si="20"/>
        <v/>
      </c>
      <c r="O629" t="str">
        <f>IF(G629="","",HLOOKUP(N629,Reference!$H$70:$AL$112,43,FALSE))</f>
        <v/>
      </c>
    </row>
    <row r="630" spans="5:15" x14ac:dyDescent="0.45">
      <c r="E630" t="str">
        <f>IF(B630="","",VLOOKUP(B630,Reference!$B$3:$F$42,2,FALSE))</f>
        <v/>
      </c>
      <c r="F630" s="89" t="str">
        <f>IF(B630="","",IF(E630="Each",D630/C630,IF(E630="Count",$H$5*D630/C630,IF(E630="Area",ROUNDUP(D630/(VLOOKUP(B630,Reference!$H$70:$AL$112,M630,FALSE)*(C630/$H$6)),2),ROUNDUP(D630/(VLOOKUP(B630,Reference!$H$70:$AL$112,M630,FALSE)*C630),2)))))</f>
        <v/>
      </c>
      <c r="G630" t="str">
        <f t="shared" si="19"/>
        <v/>
      </c>
      <c r="N630" t="str">
        <f t="shared" si="20"/>
        <v/>
      </c>
      <c r="O630" t="str">
        <f>IF(G630="","",HLOOKUP(N630,Reference!$H$70:$AL$112,43,FALSE))</f>
        <v/>
      </c>
    </row>
    <row r="631" spans="5:15" x14ac:dyDescent="0.45">
      <c r="E631" t="str">
        <f>IF(B631="","",VLOOKUP(B631,Reference!$B$3:$F$42,2,FALSE))</f>
        <v/>
      </c>
      <c r="F631" s="89" t="str">
        <f>IF(B631="","",IF(E631="Each",D631/C631,IF(E631="Count",$H$5*D631/C631,IF(E631="Area",ROUNDUP(D631/(VLOOKUP(B631,Reference!$H$70:$AL$112,M631,FALSE)*(C631/$H$6)),2),ROUNDUP(D631/(VLOOKUP(B631,Reference!$H$70:$AL$112,M631,FALSE)*C631),2)))))</f>
        <v/>
      </c>
      <c r="G631" t="str">
        <f t="shared" si="19"/>
        <v/>
      </c>
      <c r="N631" t="str">
        <f t="shared" si="20"/>
        <v/>
      </c>
      <c r="O631" t="str">
        <f>IF(G631="","",HLOOKUP(N631,Reference!$H$70:$AL$112,43,FALSE))</f>
        <v/>
      </c>
    </row>
    <row r="632" spans="5:15" x14ac:dyDescent="0.45">
      <c r="E632" t="str">
        <f>IF(B632="","",VLOOKUP(B632,Reference!$B$3:$F$42,2,FALSE))</f>
        <v/>
      </c>
      <c r="F632" s="89" t="str">
        <f>IF(B632="","",IF(E632="Each",D632/C632,IF(E632="Count",$H$5*D632/C632,IF(E632="Area",ROUNDUP(D632/(VLOOKUP(B632,Reference!$H$70:$AL$112,M632,FALSE)*(C632/$H$6)),2),ROUNDUP(D632/(VLOOKUP(B632,Reference!$H$70:$AL$112,M632,FALSE)*C632),2)))))</f>
        <v/>
      </c>
      <c r="G632" t="str">
        <f t="shared" si="19"/>
        <v/>
      </c>
      <c r="N632" t="str">
        <f t="shared" si="20"/>
        <v/>
      </c>
      <c r="O632" t="str">
        <f>IF(G632="","",HLOOKUP(N632,Reference!$H$70:$AL$112,43,FALSE))</f>
        <v/>
      </c>
    </row>
    <row r="633" spans="5:15" x14ac:dyDescent="0.45">
      <c r="E633" t="str">
        <f>IF(B633="","",VLOOKUP(B633,Reference!$B$3:$F$42,2,FALSE))</f>
        <v/>
      </c>
      <c r="F633" s="89" t="str">
        <f>IF(B633="","",IF(E633="Each",D633/C633,IF(E633="Count",$H$5*D633/C633,IF(E633="Area",ROUNDUP(D633/(VLOOKUP(B633,Reference!$H$70:$AL$112,M633,FALSE)*(C633/$H$6)),2),ROUNDUP(D633/(VLOOKUP(B633,Reference!$H$70:$AL$112,M633,FALSE)*C633),2)))))</f>
        <v/>
      </c>
      <c r="G633" t="str">
        <f t="shared" si="19"/>
        <v/>
      </c>
      <c r="N633" t="str">
        <f t="shared" si="20"/>
        <v/>
      </c>
      <c r="O633" t="str">
        <f>IF(G633="","",HLOOKUP(N633,Reference!$H$70:$AL$112,43,FALSE))</f>
        <v/>
      </c>
    </row>
    <row r="634" spans="5:15" x14ac:dyDescent="0.45">
      <c r="E634" t="str">
        <f>IF(B634="","",VLOOKUP(B634,Reference!$B$3:$F$42,2,FALSE))</f>
        <v/>
      </c>
      <c r="F634" s="89" t="str">
        <f>IF(B634="","",IF(E634="Each",D634/C634,IF(E634="Count",$H$5*D634/C634,IF(E634="Area",ROUNDUP(D634/(VLOOKUP(B634,Reference!$H$70:$AL$112,M634,FALSE)*(C634/$H$6)),2),ROUNDUP(D634/(VLOOKUP(B634,Reference!$H$70:$AL$112,M634,FALSE)*C634),2)))))</f>
        <v/>
      </c>
      <c r="G634" t="str">
        <f t="shared" si="19"/>
        <v/>
      </c>
      <c r="N634" t="str">
        <f t="shared" si="20"/>
        <v/>
      </c>
      <c r="O634" t="str">
        <f>IF(G634="","",HLOOKUP(N634,Reference!$H$70:$AL$112,43,FALSE))</f>
        <v/>
      </c>
    </row>
    <row r="635" spans="5:15" x14ac:dyDescent="0.45">
      <c r="E635" t="str">
        <f>IF(B635="","",VLOOKUP(B635,Reference!$B$3:$F$42,2,FALSE))</f>
        <v/>
      </c>
      <c r="F635" s="89" t="str">
        <f>IF(B635="","",IF(E635="Each",D635/C635,IF(E635="Count",$H$5*D635/C635,IF(E635="Area",ROUNDUP(D635/(VLOOKUP(B635,Reference!$H$70:$AL$112,M635,FALSE)*(C635/$H$6)),2),ROUNDUP(D635/(VLOOKUP(B635,Reference!$H$70:$AL$112,M635,FALSE)*C635),2)))))</f>
        <v/>
      </c>
      <c r="G635" t="str">
        <f t="shared" si="19"/>
        <v/>
      </c>
      <c r="N635" t="str">
        <f t="shared" si="20"/>
        <v/>
      </c>
      <c r="O635" t="str">
        <f>IF(G635="","",HLOOKUP(N635,Reference!$H$70:$AL$112,43,FALSE))</f>
        <v/>
      </c>
    </row>
    <row r="636" spans="5:15" x14ac:dyDescent="0.45">
      <c r="E636" t="str">
        <f>IF(B636="","",VLOOKUP(B636,Reference!$B$3:$F$42,2,FALSE))</f>
        <v/>
      </c>
      <c r="F636" s="89" t="str">
        <f>IF(B636="","",IF(E636="Each",D636/C636,IF(E636="Count",$H$5*D636/C636,IF(E636="Area",ROUNDUP(D636/(VLOOKUP(B636,Reference!$H$70:$AL$112,M636,FALSE)*(C636/$H$6)),2),ROUNDUP(D636/(VLOOKUP(B636,Reference!$H$70:$AL$112,M636,FALSE)*C636),2)))))</f>
        <v/>
      </c>
      <c r="G636" t="str">
        <f t="shared" si="19"/>
        <v/>
      </c>
      <c r="N636" t="str">
        <f t="shared" si="20"/>
        <v/>
      </c>
      <c r="O636" t="str">
        <f>IF(G636="","",HLOOKUP(N636,Reference!$H$70:$AL$112,43,FALSE))</f>
        <v/>
      </c>
    </row>
    <row r="637" spans="5:15" x14ac:dyDescent="0.45">
      <c r="E637" t="str">
        <f>IF(B637="","",VLOOKUP(B637,Reference!$B$3:$F$42,2,FALSE))</f>
        <v/>
      </c>
      <c r="F637" s="89" t="str">
        <f>IF(B637="","",IF(E637="Each",D637/C637,IF(E637="Count",$H$5*D637/C637,IF(E637="Area",ROUNDUP(D637/(VLOOKUP(B637,Reference!$H$70:$AL$112,M637,FALSE)*(C637/$H$6)),2),ROUNDUP(D637/(VLOOKUP(B637,Reference!$H$70:$AL$112,M637,FALSE)*C637),2)))))</f>
        <v/>
      </c>
      <c r="G637" t="str">
        <f t="shared" si="19"/>
        <v/>
      </c>
      <c r="N637" t="str">
        <f t="shared" si="20"/>
        <v/>
      </c>
      <c r="O637" t="str">
        <f>IF(G637="","",HLOOKUP(N637,Reference!$H$70:$AL$112,43,FALSE))</f>
        <v/>
      </c>
    </row>
    <row r="638" spans="5:15" x14ac:dyDescent="0.45">
      <c r="E638" t="str">
        <f>IF(B638="","",VLOOKUP(B638,Reference!$B$3:$F$42,2,FALSE))</f>
        <v/>
      </c>
      <c r="F638" s="89" t="str">
        <f>IF(B638="","",IF(E638="Each",D638/C638,IF(E638="Count",$H$5*D638/C638,IF(E638="Area",ROUNDUP(D638/(VLOOKUP(B638,Reference!$H$70:$AL$112,M638,FALSE)*(C638/$H$6)),2),ROUNDUP(D638/(VLOOKUP(B638,Reference!$H$70:$AL$112,M638,FALSE)*C638),2)))))</f>
        <v/>
      </c>
      <c r="G638" t="str">
        <f t="shared" si="19"/>
        <v/>
      </c>
      <c r="N638" t="str">
        <f t="shared" si="20"/>
        <v/>
      </c>
      <c r="O638" t="str">
        <f>IF(G638="","",HLOOKUP(N638,Reference!$H$70:$AL$112,43,FALSE))</f>
        <v/>
      </c>
    </row>
    <row r="639" spans="5:15" x14ac:dyDescent="0.45">
      <c r="E639" t="str">
        <f>IF(B639="","",VLOOKUP(B639,Reference!$B$3:$F$42,2,FALSE))</f>
        <v/>
      </c>
      <c r="F639" s="89" t="str">
        <f>IF(B639="","",IF(E639="Each",D639/C639,IF(E639="Count",$H$5*D639/C639,IF(E639="Area",ROUNDUP(D639/(VLOOKUP(B639,Reference!$H$70:$AL$112,M639,FALSE)*(C639/$H$6)),2),ROUNDUP(D639/(VLOOKUP(B639,Reference!$H$70:$AL$112,M639,FALSE)*C639),2)))))</f>
        <v/>
      </c>
      <c r="G639" t="str">
        <f t="shared" si="19"/>
        <v/>
      </c>
      <c r="N639" t="str">
        <f t="shared" si="20"/>
        <v/>
      </c>
      <c r="O639" t="str">
        <f>IF(G639="","",HLOOKUP(N639,Reference!$H$70:$AL$112,43,FALSE))</f>
        <v/>
      </c>
    </row>
    <row r="640" spans="5:15" x14ac:dyDescent="0.45">
      <c r="E640" t="str">
        <f>IF(B640="","",VLOOKUP(B640,Reference!$B$3:$F$42,2,FALSE))</f>
        <v/>
      </c>
      <c r="F640" s="89" t="str">
        <f>IF(B640="","",IF(E640="Each",D640/C640,IF(E640="Count",$H$5*D640/C640,IF(E640="Area",ROUNDUP(D640/(VLOOKUP(B640,Reference!$H$70:$AL$112,M640,FALSE)*(C640/$H$6)),2),ROUNDUP(D640/(VLOOKUP(B640,Reference!$H$70:$AL$112,M640,FALSE)*C640),2)))))</f>
        <v/>
      </c>
      <c r="G640" t="str">
        <f t="shared" si="19"/>
        <v/>
      </c>
      <c r="N640" t="str">
        <f t="shared" si="20"/>
        <v/>
      </c>
      <c r="O640" t="str">
        <f>IF(G640="","",HLOOKUP(N640,Reference!$H$70:$AL$112,43,FALSE))</f>
        <v/>
      </c>
    </row>
    <row r="641" spans="5:15" x14ac:dyDescent="0.45">
      <c r="E641" t="str">
        <f>IF(B641="","",VLOOKUP(B641,Reference!$B$3:$F$42,2,FALSE))</f>
        <v/>
      </c>
      <c r="F641" s="89" t="str">
        <f>IF(B641="","",IF(E641="Each",D641/C641,IF(E641="Count",$H$5*D641/C641,IF(E641="Area",ROUNDUP(D641/(VLOOKUP(B641,Reference!$H$70:$AL$112,M641,FALSE)*(C641/$H$6)),2),ROUNDUP(D641/(VLOOKUP(B641,Reference!$H$70:$AL$112,M641,FALSE)*C641),2)))))</f>
        <v/>
      </c>
      <c r="G641" t="str">
        <f t="shared" si="19"/>
        <v/>
      </c>
      <c r="N641" t="str">
        <f t="shared" si="20"/>
        <v/>
      </c>
      <c r="O641" t="str">
        <f>IF(G641="","",HLOOKUP(N641,Reference!$H$70:$AL$112,43,FALSE))</f>
        <v/>
      </c>
    </row>
    <row r="642" spans="5:15" x14ac:dyDescent="0.45">
      <c r="E642" t="str">
        <f>IF(B642="","",VLOOKUP(B642,Reference!$B$3:$F$42,2,FALSE))</f>
        <v/>
      </c>
      <c r="F642" s="89" t="str">
        <f>IF(B642="","",IF(E642="Each",D642/C642,IF(E642="Count",$H$5*D642/C642,IF(E642="Area",ROUNDUP(D642/(VLOOKUP(B642,Reference!$H$70:$AL$112,M642,FALSE)*(C642/$H$6)),2),ROUNDUP(D642/(VLOOKUP(B642,Reference!$H$70:$AL$112,M642,FALSE)*C642),2)))))</f>
        <v/>
      </c>
      <c r="G642" t="str">
        <f t="shared" si="19"/>
        <v/>
      </c>
      <c r="N642" t="str">
        <f t="shared" si="20"/>
        <v/>
      </c>
      <c r="O642" t="str">
        <f>IF(G642="","",HLOOKUP(N642,Reference!$H$70:$AL$112,43,FALSE))</f>
        <v/>
      </c>
    </row>
    <row r="643" spans="5:15" x14ac:dyDescent="0.45">
      <c r="E643" t="str">
        <f>IF(B643="","",VLOOKUP(B643,Reference!$B$3:$F$42,2,FALSE))</f>
        <v/>
      </c>
      <c r="F643" s="89" t="str">
        <f>IF(B643="","",IF(E643="Each",D643/C643,IF(E643="Count",$H$5*D643/C643,IF(E643="Area",ROUNDUP(D643/(VLOOKUP(B643,Reference!$H$70:$AL$112,M643,FALSE)*(C643/$H$6)),2),ROUNDUP(D643/(VLOOKUP(B643,Reference!$H$70:$AL$112,M643,FALSE)*C643),2)))))</f>
        <v/>
      </c>
      <c r="G643" t="str">
        <f t="shared" si="19"/>
        <v/>
      </c>
      <c r="N643" t="str">
        <f t="shared" si="20"/>
        <v/>
      </c>
      <c r="O643" t="str">
        <f>IF(G643="","",HLOOKUP(N643,Reference!$H$70:$AL$112,43,FALSE))</f>
        <v/>
      </c>
    </row>
    <row r="644" spans="5:15" x14ac:dyDescent="0.45">
      <c r="E644" t="str">
        <f>IF(B644="","",VLOOKUP(B644,Reference!$B$3:$F$42,2,FALSE))</f>
        <v/>
      </c>
      <c r="F644" s="89" t="str">
        <f>IF(B644="","",IF(E644="Each",D644/C644,IF(E644="Count",$H$5*D644/C644,IF(E644="Area",ROUNDUP(D644/(VLOOKUP(B644,Reference!$H$70:$AL$112,M644,FALSE)*(C644/$H$6)),2),ROUNDUP(D644/(VLOOKUP(B644,Reference!$H$70:$AL$112,M644,FALSE)*C644),2)))))</f>
        <v/>
      </c>
      <c r="G644" t="str">
        <f t="shared" si="19"/>
        <v/>
      </c>
      <c r="N644" t="str">
        <f t="shared" si="20"/>
        <v/>
      </c>
      <c r="O644" t="str">
        <f>IF(G644="","",HLOOKUP(N644,Reference!$H$70:$AL$112,43,FALSE))</f>
        <v/>
      </c>
    </row>
    <row r="645" spans="5:15" x14ac:dyDescent="0.45">
      <c r="E645" t="str">
        <f>IF(B645="","",VLOOKUP(B645,Reference!$B$3:$F$42,2,FALSE))</f>
        <v/>
      </c>
      <c r="F645" s="89" t="str">
        <f>IF(B645="","",IF(E645="Each",D645/C645,IF(E645="Count",$H$5*D645/C645,IF(E645="Area",ROUNDUP(D645/(VLOOKUP(B645,Reference!$H$70:$AL$112,M645,FALSE)*(C645/$H$6)),2),ROUNDUP(D645/(VLOOKUP(B645,Reference!$H$70:$AL$112,M645,FALSE)*C645),2)))))</f>
        <v/>
      </c>
      <c r="G645" t="str">
        <f t="shared" si="19"/>
        <v/>
      </c>
      <c r="N645" t="str">
        <f t="shared" si="20"/>
        <v/>
      </c>
      <c r="O645" t="str">
        <f>IF(G645="","",HLOOKUP(N645,Reference!$H$70:$AL$112,43,FALSE))</f>
        <v/>
      </c>
    </row>
    <row r="646" spans="5:15" x14ac:dyDescent="0.45">
      <c r="E646" t="str">
        <f>IF(B646="","",VLOOKUP(B646,Reference!$B$3:$F$42,2,FALSE))</f>
        <v/>
      </c>
      <c r="F646" s="89" t="str">
        <f>IF(B646="","",IF(E646="Each",D646/C646,IF(E646="Count",$H$5*D646/C646,IF(E646="Area",ROUNDUP(D646/(VLOOKUP(B646,Reference!$H$70:$AL$112,M646,FALSE)*(C646/$H$6)),2),ROUNDUP(D646/(VLOOKUP(B646,Reference!$H$70:$AL$112,M646,FALSE)*C646),2)))))</f>
        <v/>
      </c>
      <c r="G646" t="str">
        <f t="shared" si="19"/>
        <v/>
      </c>
      <c r="N646" t="str">
        <f t="shared" si="20"/>
        <v/>
      </c>
      <c r="O646" t="str">
        <f>IF(G646="","",HLOOKUP(N646,Reference!$H$70:$AL$112,43,FALSE))</f>
        <v/>
      </c>
    </row>
    <row r="647" spans="5:15" x14ac:dyDescent="0.45">
      <c r="E647" t="str">
        <f>IF(B647="","",VLOOKUP(B647,Reference!$B$3:$F$42,2,FALSE))</f>
        <v/>
      </c>
      <c r="F647" s="89" t="str">
        <f>IF(B647="","",IF(E647="Each",D647/C647,IF(E647="Count",$H$5*D647/C647,IF(E647="Area",ROUNDUP(D647/(VLOOKUP(B647,Reference!$H$70:$AL$112,M647,FALSE)*(C647/$H$6)),2),ROUNDUP(D647/(VLOOKUP(B647,Reference!$H$70:$AL$112,M647,FALSE)*C647),2)))))</f>
        <v/>
      </c>
      <c r="G647" t="str">
        <f t="shared" si="19"/>
        <v/>
      </c>
      <c r="N647" t="str">
        <f t="shared" si="20"/>
        <v/>
      </c>
      <c r="O647" t="str">
        <f>IF(G647="","",HLOOKUP(N647,Reference!$H$70:$AL$112,43,FALSE))</f>
        <v/>
      </c>
    </row>
    <row r="648" spans="5:15" x14ac:dyDescent="0.45">
      <c r="E648" t="str">
        <f>IF(B648="","",VLOOKUP(B648,Reference!$B$3:$F$42,2,FALSE))</f>
        <v/>
      </c>
      <c r="F648" s="89" t="str">
        <f>IF(B648="","",IF(E648="Each",D648/C648,IF(E648="Count",$H$5*D648/C648,IF(E648="Area",ROUNDUP(D648/(VLOOKUP(B648,Reference!$H$70:$AL$112,M648,FALSE)*(C648/$H$6)),2),ROUNDUP(D648/(VLOOKUP(B648,Reference!$H$70:$AL$112,M648,FALSE)*C648),2)))))</f>
        <v/>
      </c>
      <c r="G648" t="str">
        <f t="shared" si="19"/>
        <v/>
      </c>
      <c r="N648" t="str">
        <f t="shared" si="20"/>
        <v/>
      </c>
      <c r="O648" t="str">
        <f>IF(G648="","",HLOOKUP(N648,Reference!$H$70:$AL$112,43,FALSE))</f>
        <v/>
      </c>
    </row>
    <row r="649" spans="5:15" x14ac:dyDescent="0.45">
      <c r="E649" t="str">
        <f>IF(B649="","",VLOOKUP(B649,Reference!$B$3:$F$42,2,FALSE))</f>
        <v/>
      </c>
      <c r="F649" s="89" t="str">
        <f>IF(B649="","",IF(E649="Each",D649/C649,IF(E649="Count",$H$5*D649/C649,IF(E649="Area",ROUNDUP(D649/(VLOOKUP(B649,Reference!$H$70:$AL$112,M649,FALSE)*(C649/$H$6)),2),ROUNDUP(D649/(VLOOKUP(B649,Reference!$H$70:$AL$112,M649,FALSE)*C649),2)))))</f>
        <v/>
      </c>
      <c r="G649" t="str">
        <f t="shared" si="19"/>
        <v/>
      </c>
      <c r="N649" t="str">
        <f t="shared" si="20"/>
        <v/>
      </c>
      <c r="O649" t="str">
        <f>IF(G649="","",HLOOKUP(N649,Reference!$H$70:$AL$112,43,FALSE))</f>
        <v/>
      </c>
    </row>
    <row r="650" spans="5:15" x14ac:dyDescent="0.45">
      <c r="E650" t="str">
        <f>IF(B650="","",VLOOKUP(B650,Reference!$B$3:$F$42,2,FALSE))</f>
        <v/>
      </c>
      <c r="F650" s="89" t="str">
        <f>IF(B650="","",IF(E650="Each",D650/C650,IF(E650="Count",$H$5*D650/C650,IF(E650="Area",ROUNDUP(D650/(VLOOKUP(B650,Reference!$H$70:$AL$112,M650,FALSE)*(C650/$H$6)),2),ROUNDUP(D650/(VLOOKUP(B650,Reference!$H$70:$AL$112,M650,FALSE)*C650),2)))))</f>
        <v/>
      </c>
      <c r="G650" t="str">
        <f t="shared" si="19"/>
        <v/>
      </c>
      <c r="N650" t="str">
        <f t="shared" si="20"/>
        <v/>
      </c>
      <c r="O650" t="str">
        <f>IF(G650="","",HLOOKUP(N650,Reference!$H$70:$AL$112,43,FALSE))</f>
        <v/>
      </c>
    </row>
    <row r="651" spans="5:15" x14ac:dyDescent="0.45">
      <c r="E651" t="str">
        <f>IF(B651="","",VLOOKUP(B651,Reference!$B$3:$F$42,2,FALSE))</f>
        <v/>
      </c>
      <c r="F651" s="89" t="str">
        <f>IF(B651="","",IF(E651="Each",D651/C651,IF(E651="Count",$H$5*D651/C651,IF(E651="Area",ROUNDUP(D651/(VLOOKUP(B651,Reference!$H$70:$AL$112,M651,FALSE)*(C651/$H$6)),2),ROUNDUP(D651/(VLOOKUP(B651,Reference!$H$70:$AL$112,M651,FALSE)*C651),2)))))</f>
        <v/>
      </c>
      <c r="G651" t="str">
        <f t="shared" ref="G651:G714" si="21">IF(B651="","",VLOOKUP(E651,$E$2:$L$8,8,FALSE))</f>
        <v/>
      </c>
      <c r="N651" t="str">
        <f t="shared" si="20"/>
        <v/>
      </c>
      <c r="O651" t="str">
        <f>IF(G651="","",HLOOKUP(N651,Reference!$H$70:$AL$112,43,FALSE))</f>
        <v/>
      </c>
    </row>
    <row r="652" spans="5:15" x14ac:dyDescent="0.45">
      <c r="E652" t="str">
        <f>IF(B652="","",VLOOKUP(B652,Reference!$B$3:$F$42,2,FALSE))</f>
        <v/>
      </c>
      <c r="F652" s="89" t="str">
        <f>IF(B652="","",IF(E652="Each",D652/C652,IF(E652="Count",$H$5*D652/C652,IF(E652="Area",ROUNDUP(D652/(VLOOKUP(B652,Reference!$H$70:$AL$112,M652,FALSE)*(C652/$H$6)),2),ROUNDUP(D652/(VLOOKUP(B652,Reference!$H$70:$AL$112,M652,FALSE)*C652),2)))))</f>
        <v/>
      </c>
      <c r="G652" t="str">
        <f t="shared" si="21"/>
        <v/>
      </c>
      <c r="N652" t="str">
        <f t="shared" si="20"/>
        <v/>
      </c>
      <c r="O652" t="str">
        <f>IF(G652="","",HLOOKUP(N652,Reference!$H$70:$AL$112,43,FALSE))</f>
        <v/>
      </c>
    </row>
    <row r="653" spans="5:15" x14ac:dyDescent="0.45">
      <c r="E653" t="str">
        <f>IF(B653="","",VLOOKUP(B653,Reference!$B$3:$F$42,2,FALSE))</f>
        <v/>
      </c>
      <c r="F653" s="89" t="str">
        <f>IF(B653="","",IF(E653="Each",D653/C653,IF(E653="Count",$H$5*D653/C653,IF(E653="Area",ROUNDUP(D653/(VLOOKUP(B653,Reference!$H$70:$AL$112,M653,FALSE)*(C653/$H$6)),2),ROUNDUP(D653/(VLOOKUP(B653,Reference!$H$70:$AL$112,M653,FALSE)*C653),2)))))</f>
        <v/>
      </c>
      <c r="G653" t="str">
        <f t="shared" si="21"/>
        <v/>
      </c>
      <c r="N653" t="str">
        <f t="shared" si="20"/>
        <v/>
      </c>
      <c r="O653" t="str">
        <f>IF(G653="","",HLOOKUP(N653,Reference!$H$70:$AL$112,43,FALSE))</f>
        <v/>
      </c>
    </row>
    <row r="654" spans="5:15" x14ac:dyDescent="0.45">
      <c r="E654" t="str">
        <f>IF(B654="","",VLOOKUP(B654,Reference!$B$3:$F$42,2,FALSE))</f>
        <v/>
      </c>
      <c r="F654" s="89" t="str">
        <f>IF(B654="","",IF(E654="Each",D654/C654,IF(E654="Count",$H$5*D654/C654,IF(E654="Area",ROUNDUP(D654/(VLOOKUP(B654,Reference!$H$70:$AL$112,M654,FALSE)*(C654/$H$6)),2),ROUNDUP(D654/(VLOOKUP(B654,Reference!$H$70:$AL$112,M654,FALSE)*C654),2)))))</f>
        <v/>
      </c>
      <c r="G654" t="str">
        <f t="shared" si="21"/>
        <v/>
      </c>
      <c r="N654" t="str">
        <f t="shared" si="20"/>
        <v/>
      </c>
      <c r="O654" t="str">
        <f>IF(G654="","",HLOOKUP(N654,Reference!$H$70:$AL$112,43,FALSE))</f>
        <v/>
      </c>
    </row>
    <row r="655" spans="5:15" x14ac:dyDescent="0.45">
      <c r="E655" t="str">
        <f>IF(B655="","",VLOOKUP(B655,Reference!$B$3:$F$42,2,FALSE))</f>
        <v/>
      </c>
      <c r="F655" s="89" t="str">
        <f>IF(B655="","",IF(E655="Each",D655/C655,IF(E655="Count",$H$5*D655/C655,IF(E655="Area",ROUNDUP(D655/(VLOOKUP(B655,Reference!$H$70:$AL$112,M655,FALSE)*(C655/$H$6)),2),ROUNDUP(D655/(VLOOKUP(B655,Reference!$H$70:$AL$112,M655,FALSE)*C655),2)))))</f>
        <v/>
      </c>
      <c r="G655" t="str">
        <f t="shared" si="21"/>
        <v/>
      </c>
      <c r="N655" t="str">
        <f t="shared" si="20"/>
        <v/>
      </c>
      <c r="O655" t="str">
        <f>IF(G655="","",HLOOKUP(N655,Reference!$H$70:$AL$112,43,FALSE))</f>
        <v/>
      </c>
    </row>
    <row r="656" spans="5:15" x14ac:dyDescent="0.45">
      <c r="E656" t="str">
        <f>IF(B656="","",VLOOKUP(B656,Reference!$B$3:$F$42,2,FALSE))</f>
        <v/>
      </c>
      <c r="F656" s="89" t="str">
        <f>IF(B656="","",IF(E656="Each",D656/C656,IF(E656="Count",$H$5*D656/C656,IF(E656="Area",ROUNDUP(D656/(VLOOKUP(B656,Reference!$H$70:$AL$112,M656,FALSE)*(C656/$H$6)),2),ROUNDUP(D656/(VLOOKUP(B656,Reference!$H$70:$AL$112,M656,FALSE)*C656),2)))))</f>
        <v/>
      </c>
      <c r="G656" t="str">
        <f t="shared" si="21"/>
        <v/>
      </c>
      <c r="N656" t="str">
        <f t="shared" si="20"/>
        <v/>
      </c>
      <c r="O656" t="str">
        <f>IF(G656="","",HLOOKUP(N656,Reference!$H$70:$AL$112,43,FALSE))</f>
        <v/>
      </c>
    </row>
    <row r="657" spans="5:15" x14ac:dyDescent="0.45">
      <c r="E657" t="str">
        <f>IF(B657="","",VLOOKUP(B657,Reference!$B$3:$F$42,2,FALSE))</f>
        <v/>
      </c>
      <c r="F657" s="89" t="str">
        <f>IF(B657="","",IF(E657="Each",D657/C657,IF(E657="Count",$H$5*D657/C657,IF(E657="Area",ROUNDUP(D657/(VLOOKUP(B657,Reference!$H$70:$AL$112,M657,FALSE)*(C657/$H$6)),2),ROUNDUP(D657/(VLOOKUP(B657,Reference!$H$70:$AL$112,M657,FALSE)*C657),2)))))</f>
        <v/>
      </c>
      <c r="G657" t="str">
        <f t="shared" si="21"/>
        <v/>
      </c>
      <c r="N657" t="str">
        <f t="shared" si="20"/>
        <v/>
      </c>
      <c r="O657" t="str">
        <f>IF(G657="","",HLOOKUP(N657,Reference!$H$70:$AL$112,43,FALSE))</f>
        <v/>
      </c>
    </row>
    <row r="658" spans="5:15" x14ac:dyDescent="0.45">
      <c r="E658" t="str">
        <f>IF(B658="","",VLOOKUP(B658,Reference!$B$3:$F$42,2,FALSE))</f>
        <v/>
      </c>
      <c r="F658" s="89" t="str">
        <f>IF(B658="","",IF(E658="Each",D658/C658,IF(E658="Count",$H$5*D658/C658,IF(E658="Area",ROUNDUP(D658/(VLOOKUP(B658,Reference!$H$70:$AL$112,M658,FALSE)*(C658/$H$6)),2),ROUNDUP(D658/(VLOOKUP(B658,Reference!$H$70:$AL$112,M658,FALSE)*C658),2)))))</f>
        <v/>
      </c>
      <c r="G658" t="str">
        <f t="shared" si="21"/>
        <v/>
      </c>
      <c r="N658" t="str">
        <f t="shared" si="20"/>
        <v/>
      </c>
      <c r="O658" t="str">
        <f>IF(G658="","",HLOOKUP(N658,Reference!$H$70:$AL$112,43,FALSE))</f>
        <v/>
      </c>
    </row>
    <row r="659" spans="5:15" x14ac:dyDescent="0.45">
      <c r="E659" t="str">
        <f>IF(B659="","",VLOOKUP(B659,Reference!$B$3:$F$42,2,FALSE))</f>
        <v/>
      </c>
      <c r="F659" s="89" t="str">
        <f>IF(B659="","",IF(E659="Each",D659/C659,IF(E659="Count",$H$5*D659/C659,IF(E659="Area",ROUNDUP(D659/(VLOOKUP(B659,Reference!$H$70:$AL$112,M659,FALSE)*(C659/$H$6)),2),ROUNDUP(D659/(VLOOKUP(B659,Reference!$H$70:$AL$112,M659,FALSE)*C659),2)))))</f>
        <v/>
      </c>
      <c r="G659" t="str">
        <f t="shared" si="21"/>
        <v/>
      </c>
      <c r="N659" t="str">
        <f t="shared" si="20"/>
        <v/>
      </c>
      <c r="O659" t="str">
        <f>IF(G659="","",HLOOKUP(N659,Reference!$H$70:$AL$112,43,FALSE))</f>
        <v/>
      </c>
    </row>
    <row r="660" spans="5:15" x14ac:dyDescent="0.45">
      <c r="E660" t="str">
        <f>IF(B660="","",VLOOKUP(B660,Reference!$B$3:$F$42,2,FALSE))</f>
        <v/>
      </c>
      <c r="F660" s="89" t="str">
        <f>IF(B660="","",IF(E660="Each",D660/C660,IF(E660="Count",$H$5*D660/C660,IF(E660="Area",ROUNDUP(D660/(VLOOKUP(B660,Reference!$H$70:$AL$112,M660,FALSE)*(C660/$H$6)),2),ROUNDUP(D660/(VLOOKUP(B660,Reference!$H$70:$AL$112,M660,FALSE)*C660),2)))))</f>
        <v/>
      </c>
      <c r="G660" t="str">
        <f t="shared" si="21"/>
        <v/>
      </c>
      <c r="N660" t="str">
        <f t="shared" si="20"/>
        <v/>
      </c>
      <c r="O660" t="str">
        <f>IF(G660="","",HLOOKUP(N660,Reference!$H$70:$AL$112,43,FALSE))</f>
        <v/>
      </c>
    </row>
    <row r="661" spans="5:15" x14ac:dyDescent="0.45">
      <c r="E661" t="str">
        <f>IF(B661="","",VLOOKUP(B661,Reference!$B$3:$F$42,2,FALSE))</f>
        <v/>
      </c>
      <c r="F661" s="89" t="str">
        <f>IF(B661="","",IF(E661="Each",D661/C661,IF(E661="Count",$H$5*D661/C661,IF(E661="Area",ROUNDUP(D661/(VLOOKUP(B661,Reference!$H$70:$AL$112,M661,FALSE)*(C661/$H$6)),2),ROUNDUP(D661/(VLOOKUP(B661,Reference!$H$70:$AL$112,M661,FALSE)*C661),2)))))</f>
        <v/>
      </c>
      <c r="G661" t="str">
        <f t="shared" si="21"/>
        <v/>
      </c>
      <c r="N661" t="str">
        <f t="shared" si="20"/>
        <v/>
      </c>
      <c r="O661" t="str">
        <f>IF(G661="","",HLOOKUP(N661,Reference!$H$70:$AL$112,43,FALSE))</f>
        <v/>
      </c>
    </row>
    <row r="662" spans="5:15" x14ac:dyDescent="0.45">
      <c r="E662" t="str">
        <f>IF(B662="","",VLOOKUP(B662,Reference!$B$3:$F$42,2,FALSE))</f>
        <v/>
      </c>
      <c r="F662" s="89" t="str">
        <f>IF(B662="","",IF(E662="Each",D662/C662,IF(E662="Count",$H$5*D662/C662,IF(E662="Area",ROUNDUP(D662/(VLOOKUP(B662,Reference!$H$70:$AL$112,M662,FALSE)*(C662/$H$6)),2),ROUNDUP(D662/(VLOOKUP(B662,Reference!$H$70:$AL$112,M662,FALSE)*C662),2)))))</f>
        <v/>
      </c>
      <c r="G662" t="str">
        <f t="shared" si="21"/>
        <v/>
      </c>
      <c r="N662" t="str">
        <f t="shared" si="20"/>
        <v/>
      </c>
      <c r="O662" t="str">
        <f>IF(G662="","",HLOOKUP(N662,Reference!$H$70:$AL$112,43,FALSE))</f>
        <v/>
      </c>
    </row>
    <row r="663" spans="5:15" x14ac:dyDescent="0.45">
      <c r="E663" t="str">
        <f>IF(B663="","",VLOOKUP(B663,Reference!$B$3:$F$42,2,FALSE))</f>
        <v/>
      </c>
      <c r="F663" s="89" t="str">
        <f>IF(B663="","",IF(E663="Each",D663/C663,IF(E663="Count",$H$5*D663/C663,IF(E663="Area",ROUNDUP(D663/(VLOOKUP(B663,Reference!$H$70:$AL$112,M663,FALSE)*(C663/$H$6)),2),ROUNDUP(D663/(VLOOKUP(B663,Reference!$H$70:$AL$112,M663,FALSE)*C663),2)))))</f>
        <v/>
      </c>
      <c r="G663" t="str">
        <f t="shared" si="21"/>
        <v/>
      </c>
      <c r="N663" t="str">
        <f t="shared" ref="N663:N726" si="22">IF(B663="","",VLOOKUP(E663,$E$2:$F$8,2,FALSE))</f>
        <v/>
      </c>
      <c r="O663" t="str">
        <f>IF(G663="","",HLOOKUP(N663,Reference!$H$70:$AL$112,43,FALSE))</f>
        <v/>
      </c>
    </row>
    <row r="664" spans="5:15" x14ac:dyDescent="0.45">
      <c r="E664" t="str">
        <f>IF(B664="","",VLOOKUP(B664,Reference!$B$3:$F$42,2,FALSE))</f>
        <v/>
      </c>
      <c r="F664" s="89" t="str">
        <f>IF(B664="","",IF(E664="Each",D664/C664,IF(E664="Count",$H$5*D664/C664,IF(E664="Area",ROUNDUP(D664/(VLOOKUP(B664,Reference!$H$70:$AL$112,M664,FALSE)*(C664/$H$6)),2),ROUNDUP(D664/(VLOOKUP(B664,Reference!$H$70:$AL$112,M664,FALSE)*C664),2)))))</f>
        <v/>
      </c>
      <c r="G664" t="str">
        <f t="shared" si="21"/>
        <v/>
      </c>
      <c r="N664" t="str">
        <f t="shared" si="22"/>
        <v/>
      </c>
      <c r="O664" t="str">
        <f>IF(G664="","",HLOOKUP(N664,Reference!$H$70:$AL$112,43,FALSE))</f>
        <v/>
      </c>
    </row>
    <row r="665" spans="5:15" x14ac:dyDescent="0.45">
      <c r="E665" t="str">
        <f>IF(B665="","",VLOOKUP(B665,Reference!$B$3:$F$42,2,FALSE))</f>
        <v/>
      </c>
      <c r="F665" s="89" t="str">
        <f>IF(B665="","",IF(E665="Each",D665/C665,IF(E665="Count",$H$5*D665/C665,IF(E665="Area",ROUNDUP(D665/(VLOOKUP(B665,Reference!$H$70:$AL$112,M665,FALSE)*(C665/$H$6)),2),ROUNDUP(D665/(VLOOKUP(B665,Reference!$H$70:$AL$112,M665,FALSE)*C665),2)))))</f>
        <v/>
      </c>
      <c r="G665" t="str">
        <f t="shared" si="21"/>
        <v/>
      </c>
      <c r="N665" t="str">
        <f t="shared" si="22"/>
        <v/>
      </c>
      <c r="O665" t="str">
        <f>IF(G665="","",HLOOKUP(N665,Reference!$H$70:$AL$112,43,FALSE))</f>
        <v/>
      </c>
    </row>
    <row r="666" spans="5:15" x14ac:dyDescent="0.45">
      <c r="E666" t="str">
        <f>IF(B666="","",VLOOKUP(B666,Reference!$B$3:$F$42,2,FALSE))</f>
        <v/>
      </c>
      <c r="F666" s="89" t="str">
        <f>IF(B666="","",IF(E666="Each",D666/C666,IF(E666="Count",$H$5*D666/C666,IF(E666="Area",ROUNDUP(D666/(VLOOKUP(B666,Reference!$H$70:$AL$112,M666,FALSE)*(C666/$H$6)),2),ROUNDUP(D666/(VLOOKUP(B666,Reference!$H$70:$AL$112,M666,FALSE)*C666),2)))))</f>
        <v/>
      </c>
      <c r="G666" t="str">
        <f t="shared" si="21"/>
        <v/>
      </c>
      <c r="N666" t="str">
        <f t="shared" si="22"/>
        <v/>
      </c>
      <c r="O666" t="str">
        <f>IF(G666="","",HLOOKUP(N666,Reference!$H$70:$AL$112,43,FALSE))</f>
        <v/>
      </c>
    </row>
    <row r="667" spans="5:15" x14ac:dyDescent="0.45">
      <c r="E667" t="str">
        <f>IF(B667="","",VLOOKUP(B667,Reference!$B$3:$F$42,2,FALSE))</f>
        <v/>
      </c>
      <c r="F667" s="89" t="str">
        <f>IF(B667="","",IF(E667="Each",D667/C667,IF(E667="Count",$H$5*D667/C667,IF(E667="Area",ROUNDUP(D667/(VLOOKUP(B667,Reference!$H$70:$AL$112,M667,FALSE)*(C667/$H$6)),2),ROUNDUP(D667/(VLOOKUP(B667,Reference!$H$70:$AL$112,M667,FALSE)*C667),2)))))</f>
        <v/>
      </c>
      <c r="G667" t="str">
        <f t="shared" si="21"/>
        <v/>
      </c>
      <c r="N667" t="str">
        <f t="shared" si="22"/>
        <v/>
      </c>
      <c r="O667" t="str">
        <f>IF(G667="","",HLOOKUP(N667,Reference!$H$70:$AL$112,43,FALSE))</f>
        <v/>
      </c>
    </row>
    <row r="668" spans="5:15" x14ac:dyDescent="0.45">
      <c r="E668" t="str">
        <f>IF(B668="","",VLOOKUP(B668,Reference!$B$3:$F$42,2,FALSE))</f>
        <v/>
      </c>
      <c r="F668" s="89" t="str">
        <f>IF(B668="","",IF(E668="Each",D668/C668,IF(E668="Count",$H$5*D668/C668,IF(E668="Area",ROUNDUP(D668/(VLOOKUP(B668,Reference!$H$70:$AL$112,M668,FALSE)*(C668/$H$6)),2),ROUNDUP(D668/(VLOOKUP(B668,Reference!$H$70:$AL$112,M668,FALSE)*C668),2)))))</f>
        <v/>
      </c>
      <c r="G668" t="str">
        <f t="shared" si="21"/>
        <v/>
      </c>
      <c r="N668" t="str">
        <f t="shared" si="22"/>
        <v/>
      </c>
      <c r="O668" t="str">
        <f>IF(G668="","",HLOOKUP(N668,Reference!$H$70:$AL$112,43,FALSE))</f>
        <v/>
      </c>
    </row>
    <row r="669" spans="5:15" x14ac:dyDescent="0.45">
      <c r="E669" t="str">
        <f>IF(B669="","",VLOOKUP(B669,Reference!$B$3:$F$42,2,FALSE))</f>
        <v/>
      </c>
      <c r="F669" s="89" t="str">
        <f>IF(B669="","",IF(E669="Each",D669/C669,IF(E669="Count",$H$5*D669/C669,IF(E669="Area",ROUNDUP(D669/(VLOOKUP(B669,Reference!$H$70:$AL$112,M669,FALSE)*(C669/$H$6)),2),ROUNDUP(D669/(VLOOKUP(B669,Reference!$H$70:$AL$112,M669,FALSE)*C669),2)))))</f>
        <v/>
      </c>
      <c r="G669" t="str">
        <f t="shared" si="21"/>
        <v/>
      </c>
      <c r="N669" t="str">
        <f t="shared" si="22"/>
        <v/>
      </c>
      <c r="O669" t="str">
        <f>IF(G669="","",HLOOKUP(N669,Reference!$H$70:$AL$112,43,FALSE))</f>
        <v/>
      </c>
    </row>
    <row r="670" spans="5:15" x14ac:dyDescent="0.45">
      <c r="E670" t="str">
        <f>IF(B670="","",VLOOKUP(B670,Reference!$B$3:$F$42,2,FALSE))</f>
        <v/>
      </c>
      <c r="F670" s="89" t="str">
        <f>IF(B670="","",IF(E670="Each",D670/C670,IF(E670="Count",$H$5*D670/C670,IF(E670="Area",ROUNDUP(D670/(VLOOKUP(B670,Reference!$H$70:$AL$112,M670,FALSE)*(C670/$H$6)),2),ROUNDUP(D670/(VLOOKUP(B670,Reference!$H$70:$AL$112,M670,FALSE)*C670),2)))))</f>
        <v/>
      </c>
      <c r="G670" t="str">
        <f t="shared" si="21"/>
        <v/>
      </c>
      <c r="N670" t="str">
        <f t="shared" si="22"/>
        <v/>
      </c>
      <c r="O670" t="str">
        <f>IF(G670="","",HLOOKUP(N670,Reference!$H$70:$AL$112,43,FALSE))</f>
        <v/>
      </c>
    </row>
    <row r="671" spans="5:15" x14ac:dyDescent="0.45">
      <c r="E671" t="str">
        <f>IF(B671="","",VLOOKUP(B671,Reference!$B$3:$F$42,2,FALSE))</f>
        <v/>
      </c>
      <c r="F671" s="89" t="str">
        <f>IF(B671="","",IF(E671="Each",D671/C671,IF(E671="Count",$H$5*D671/C671,IF(E671="Area",ROUNDUP(D671/(VLOOKUP(B671,Reference!$H$70:$AL$112,M671,FALSE)*(C671/$H$6)),2),ROUNDUP(D671/(VLOOKUP(B671,Reference!$H$70:$AL$112,M671,FALSE)*C671),2)))))</f>
        <v/>
      </c>
      <c r="G671" t="str">
        <f t="shared" si="21"/>
        <v/>
      </c>
      <c r="N671" t="str">
        <f t="shared" si="22"/>
        <v/>
      </c>
      <c r="O671" t="str">
        <f>IF(G671="","",HLOOKUP(N671,Reference!$H$70:$AL$112,43,FALSE))</f>
        <v/>
      </c>
    </row>
    <row r="672" spans="5:15" x14ac:dyDescent="0.45">
      <c r="E672" t="str">
        <f>IF(B672="","",VLOOKUP(B672,Reference!$B$3:$F$42,2,FALSE))</f>
        <v/>
      </c>
      <c r="F672" s="89" t="str">
        <f>IF(B672="","",IF(E672="Each",D672/C672,IF(E672="Count",$H$5*D672/C672,IF(E672="Area",ROUNDUP(D672/(VLOOKUP(B672,Reference!$H$70:$AL$112,M672,FALSE)*(C672/$H$6)),2),ROUNDUP(D672/(VLOOKUP(B672,Reference!$H$70:$AL$112,M672,FALSE)*C672),2)))))</f>
        <v/>
      </c>
      <c r="G672" t="str">
        <f t="shared" si="21"/>
        <v/>
      </c>
      <c r="N672" t="str">
        <f t="shared" si="22"/>
        <v/>
      </c>
      <c r="O672" t="str">
        <f>IF(G672="","",HLOOKUP(N672,Reference!$H$70:$AL$112,43,FALSE))</f>
        <v/>
      </c>
    </row>
    <row r="673" spans="5:15" x14ac:dyDescent="0.45">
      <c r="E673" t="str">
        <f>IF(B673="","",VLOOKUP(B673,Reference!$B$3:$F$42,2,FALSE))</f>
        <v/>
      </c>
      <c r="F673" s="89" t="str">
        <f>IF(B673="","",IF(E673="Each",D673/C673,IF(E673="Count",$H$5*D673/C673,IF(E673="Area",ROUNDUP(D673/(VLOOKUP(B673,Reference!$H$70:$AL$112,M673,FALSE)*(C673/$H$6)),2),ROUNDUP(D673/(VLOOKUP(B673,Reference!$H$70:$AL$112,M673,FALSE)*C673),2)))))</f>
        <v/>
      </c>
      <c r="G673" t="str">
        <f t="shared" si="21"/>
        <v/>
      </c>
      <c r="N673" t="str">
        <f t="shared" si="22"/>
        <v/>
      </c>
      <c r="O673" t="str">
        <f>IF(G673="","",HLOOKUP(N673,Reference!$H$70:$AL$112,43,FALSE))</f>
        <v/>
      </c>
    </row>
    <row r="674" spans="5:15" x14ac:dyDescent="0.45">
      <c r="E674" t="str">
        <f>IF(B674="","",VLOOKUP(B674,Reference!$B$3:$F$42,2,FALSE))</f>
        <v/>
      </c>
      <c r="F674" s="89" t="str">
        <f>IF(B674="","",IF(E674="Each",D674/C674,IF(E674="Count",$H$5*D674/C674,IF(E674="Area",ROUNDUP(D674/(VLOOKUP(B674,Reference!$H$70:$AL$112,M674,FALSE)*(C674/$H$6)),2),ROUNDUP(D674/(VLOOKUP(B674,Reference!$H$70:$AL$112,M674,FALSE)*C674),2)))))</f>
        <v/>
      </c>
      <c r="G674" t="str">
        <f t="shared" si="21"/>
        <v/>
      </c>
      <c r="N674" t="str">
        <f t="shared" si="22"/>
        <v/>
      </c>
      <c r="O674" t="str">
        <f>IF(G674="","",HLOOKUP(N674,Reference!$H$70:$AL$112,43,FALSE))</f>
        <v/>
      </c>
    </row>
    <row r="675" spans="5:15" x14ac:dyDescent="0.45">
      <c r="E675" t="str">
        <f>IF(B675="","",VLOOKUP(B675,Reference!$B$3:$F$42,2,FALSE))</f>
        <v/>
      </c>
      <c r="F675" s="89" t="str">
        <f>IF(B675="","",IF(E675="Each",D675/C675,IF(E675="Count",$H$5*D675/C675,IF(E675="Area",ROUNDUP(D675/(VLOOKUP(B675,Reference!$H$70:$AL$112,M675,FALSE)*(C675/$H$6)),2),ROUNDUP(D675/(VLOOKUP(B675,Reference!$H$70:$AL$112,M675,FALSE)*C675),2)))))</f>
        <v/>
      </c>
      <c r="G675" t="str">
        <f t="shared" si="21"/>
        <v/>
      </c>
      <c r="N675" t="str">
        <f t="shared" si="22"/>
        <v/>
      </c>
      <c r="O675" t="str">
        <f>IF(G675="","",HLOOKUP(N675,Reference!$H$70:$AL$112,43,FALSE))</f>
        <v/>
      </c>
    </row>
    <row r="676" spans="5:15" x14ac:dyDescent="0.45">
      <c r="E676" t="str">
        <f>IF(B676="","",VLOOKUP(B676,Reference!$B$3:$F$42,2,FALSE))</f>
        <v/>
      </c>
      <c r="F676" s="89" t="str">
        <f>IF(B676="","",IF(E676="Each",D676/C676,IF(E676="Count",$H$5*D676/C676,IF(E676="Area",ROUNDUP(D676/(VLOOKUP(B676,Reference!$H$70:$AL$112,M676,FALSE)*(C676/$H$6)),2),ROUNDUP(D676/(VLOOKUP(B676,Reference!$H$70:$AL$112,M676,FALSE)*C676),2)))))</f>
        <v/>
      </c>
      <c r="G676" t="str">
        <f t="shared" si="21"/>
        <v/>
      </c>
      <c r="N676" t="str">
        <f t="shared" si="22"/>
        <v/>
      </c>
      <c r="O676" t="str">
        <f>IF(G676="","",HLOOKUP(N676,Reference!$H$70:$AL$112,43,FALSE))</f>
        <v/>
      </c>
    </row>
    <row r="677" spans="5:15" x14ac:dyDescent="0.45">
      <c r="E677" t="str">
        <f>IF(B677="","",VLOOKUP(B677,Reference!$B$3:$F$42,2,FALSE))</f>
        <v/>
      </c>
      <c r="F677" s="89" t="str">
        <f>IF(B677="","",IF(E677="Each",D677/C677,IF(E677="Count",$H$5*D677/C677,IF(E677="Area",ROUNDUP(D677/(VLOOKUP(B677,Reference!$H$70:$AL$112,M677,FALSE)*(C677/$H$6)),2),ROUNDUP(D677/(VLOOKUP(B677,Reference!$H$70:$AL$112,M677,FALSE)*C677),2)))))</f>
        <v/>
      </c>
      <c r="G677" t="str">
        <f t="shared" si="21"/>
        <v/>
      </c>
      <c r="N677" t="str">
        <f t="shared" si="22"/>
        <v/>
      </c>
      <c r="O677" t="str">
        <f>IF(G677="","",HLOOKUP(N677,Reference!$H$70:$AL$112,43,FALSE))</f>
        <v/>
      </c>
    </row>
    <row r="678" spans="5:15" x14ac:dyDescent="0.45">
      <c r="E678" t="str">
        <f>IF(B678="","",VLOOKUP(B678,Reference!$B$3:$F$42,2,FALSE))</f>
        <v/>
      </c>
      <c r="F678" s="89" t="str">
        <f>IF(B678="","",IF(E678="Each",D678/C678,IF(E678="Count",$H$5*D678/C678,IF(E678="Area",ROUNDUP(D678/(VLOOKUP(B678,Reference!$H$70:$AL$112,M678,FALSE)*(C678/$H$6)),2),ROUNDUP(D678/(VLOOKUP(B678,Reference!$H$70:$AL$112,M678,FALSE)*C678),2)))))</f>
        <v/>
      </c>
      <c r="G678" t="str">
        <f t="shared" si="21"/>
        <v/>
      </c>
      <c r="N678" t="str">
        <f t="shared" si="22"/>
        <v/>
      </c>
      <c r="O678" t="str">
        <f>IF(G678="","",HLOOKUP(N678,Reference!$H$70:$AL$112,43,FALSE))</f>
        <v/>
      </c>
    </row>
    <row r="679" spans="5:15" x14ac:dyDescent="0.45">
      <c r="E679" t="str">
        <f>IF(B679="","",VLOOKUP(B679,Reference!$B$3:$F$42,2,FALSE))</f>
        <v/>
      </c>
      <c r="F679" s="89" t="str">
        <f>IF(B679="","",IF(E679="Each",D679/C679,IF(E679="Count",$H$5*D679/C679,IF(E679="Area",ROUNDUP(D679/(VLOOKUP(B679,Reference!$H$70:$AL$112,M679,FALSE)*(C679/$H$6)),2),ROUNDUP(D679/(VLOOKUP(B679,Reference!$H$70:$AL$112,M679,FALSE)*C679),2)))))</f>
        <v/>
      </c>
      <c r="G679" t="str">
        <f t="shared" si="21"/>
        <v/>
      </c>
      <c r="N679" t="str">
        <f t="shared" si="22"/>
        <v/>
      </c>
      <c r="O679" t="str">
        <f>IF(G679="","",HLOOKUP(N679,Reference!$H$70:$AL$112,43,FALSE))</f>
        <v/>
      </c>
    </row>
    <row r="680" spans="5:15" x14ac:dyDescent="0.45">
      <c r="E680" t="str">
        <f>IF(B680="","",VLOOKUP(B680,Reference!$B$3:$F$42,2,FALSE))</f>
        <v/>
      </c>
      <c r="F680" s="89" t="str">
        <f>IF(B680="","",IF(E680="Each",D680/C680,IF(E680="Count",$H$5*D680/C680,IF(E680="Area",ROUNDUP(D680/(VLOOKUP(B680,Reference!$H$70:$AL$112,M680,FALSE)*(C680/$H$6)),2),ROUNDUP(D680/(VLOOKUP(B680,Reference!$H$70:$AL$112,M680,FALSE)*C680),2)))))</f>
        <v/>
      </c>
      <c r="G680" t="str">
        <f t="shared" si="21"/>
        <v/>
      </c>
      <c r="N680" t="str">
        <f t="shared" si="22"/>
        <v/>
      </c>
      <c r="O680" t="str">
        <f>IF(G680="","",HLOOKUP(N680,Reference!$H$70:$AL$112,43,FALSE))</f>
        <v/>
      </c>
    </row>
    <row r="681" spans="5:15" x14ac:dyDescent="0.45">
      <c r="E681" t="str">
        <f>IF(B681="","",VLOOKUP(B681,Reference!$B$3:$F$42,2,FALSE))</f>
        <v/>
      </c>
      <c r="F681" s="89" t="str">
        <f>IF(B681="","",IF(E681="Each",D681/C681,IF(E681="Count",$H$5*D681/C681,IF(E681="Area",ROUNDUP(D681/(VLOOKUP(B681,Reference!$H$70:$AL$112,M681,FALSE)*(C681/$H$6)),2),ROUNDUP(D681/(VLOOKUP(B681,Reference!$H$70:$AL$112,M681,FALSE)*C681),2)))))</f>
        <v/>
      </c>
      <c r="G681" t="str">
        <f t="shared" si="21"/>
        <v/>
      </c>
      <c r="N681" t="str">
        <f t="shared" si="22"/>
        <v/>
      </c>
      <c r="O681" t="str">
        <f>IF(G681="","",HLOOKUP(N681,Reference!$H$70:$AL$112,43,FALSE))</f>
        <v/>
      </c>
    </row>
    <row r="682" spans="5:15" x14ac:dyDescent="0.45">
      <c r="E682" t="str">
        <f>IF(B682="","",VLOOKUP(B682,Reference!$B$3:$F$42,2,FALSE))</f>
        <v/>
      </c>
      <c r="F682" s="89" t="str">
        <f>IF(B682="","",IF(E682="Each",D682/C682,IF(E682="Count",$H$5*D682/C682,IF(E682="Area",ROUNDUP(D682/(VLOOKUP(B682,Reference!$H$70:$AL$112,M682,FALSE)*(C682/$H$6)),2),ROUNDUP(D682/(VLOOKUP(B682,Reference!$H$70:$AL$112,M682,FALSE)*C682),2)))))</f>
        <v/>
      </c>
      <c r="G682" t="str">
        <f t="shared" si="21"/>
        <v/>
      </c>
      <c r="N682" t="str">
        <f t="shared" si="22"/>
        <v/>
      </c>
      <c r="O682" t="str">
        <f>IF(G682="","",HLOOKUP(N682,Reference!$H$70:$AL$112,43,FALSE))</f>
        <v/>
      </c>
    </row>
    <row r="683" spans="5:15" x14ac:dyDescent="0.45">
      <c r="E683" t="str">
        <f>IF(B683="","",VLOOKUP(B683,Reference!$B$3:$F$42,2,FALSE))</f>
        <v/>
      </c>
      <c r="F683" s="89" t="str">
        <f>IF(B683="","",IF(E683="Each",D683/C683,IF(E683="Count",$H$5*D683/C683,IF(E683="Area",ROUNDUP(D683/(VLOOKUP(B683,Reference!$H$70:$AL$112,M683,FALSE)*(C683/$H$6)),2),ROUNDUP(D683/(VLOOKUP(B683,Reference!$H$70:$AL$112,M683,FALSE)*C683),2)))))</f>
        <v/>
      </c>
      <c r="G683" t="str">
        <f t="shared" si="21"/>
        <v/>
      </c>
      <c r="N683" t="str">
        <f t="shared" si="22"/>
        <v/>
      </c>
      <c r="O683" t="str">
        <f>IF(G683="","",HLOOKUP(N683,Reference!$H$70:$AL$112,43,FALSE))</f>
        <v/>
      </c>
    </row>
    <row r="684" spans="5:15" x14ac:dyDescent="0.45">
      <c r="E684" t="str">
        <f>IF(B684="","",VLOOKUP(B684,Reference!$B$3:$F$42,2,FALSE))</f>
        <v/>
      </c>
      <c r="F684" s="89" t="str">
        <f>IF(B684="","",IF(E684="Each",D684/C684,IF(E684="Count",$H$5*D684/C684,IF(E684="Area",ROUNDUP(D684/(VLOOKUP(B684,Reference!$H$70:$AL$112,M684,FALSE)*(C684/$H$6)),2),ROUNDUP(D684/(VLOOKUP(B684,Reference!$H$70:$AL$112,M684,FALSE)*C684),2)))))</f>
        <v/>
      </c>
      <c r="G684" t="str">
        <f t="shared" si="21"/>
        <v/>
      </c>
      <c r="N684" t="str">
        <f t="shared" si="22"/>
        <v/>
      </c>
      <c r="O684" t="str">
        <f>IF(G684="","",HLOOKUP(N684,Reference!$H$70:$AL$112,43,FALSE))</f>
        <v/>
      </c>
    </row>
    <row r="685" spans="5:15" x14ac:dyDescent="0.45">
      <c r="E685" t="str">
        <f>IF(B685="","",VLOOKUP(B685,Reference!$B$3:$F$42,2,FALSE))</f>
        <v/>
      </c>
      <c r="F685" s="89" t="str">
        <f>IF(B685="","",IF(E685="Each",D685/C685,IF(E685="Count",$H$5*D685/C685,IF(E685="Area",ROUNDUP(D685/(VLOOKUP(B685,Reference!$H$70:$AL$112,M685,FALSE)*(C685/$H$6)),2),ROUNDUP(D685/(VLOOKUP(B685,Reference!$H$70:$AL$112,M685,FALSE)*C685),2)))))</f>
        <v/>
      </c>
      <c r="G685" t="str">
        <f t="shared" si="21"/>
        <v/>
      </c>
      <c r="N685" t="str">
        <f t="shared" si="22"/>
        <v/>
      </c>
      <c r="O685" t="str">
        <f>IF(G685="","",HLOOKUP(N685,Reference!$H$70:$AL$112,43,FALSE))</f>
        <v/>
      </c>
    </row>
    <row r="686" spans="5:15" x14ac:dyDescent="0.45">
      <c r="E686" t="str">
        <f>IF(B686="","",VLOOKUP(B686,Reference!$B$3:$F$42,2,FALSE))</f>
        <v/>
      </c>
      <c r="F686" s="89" t="str">
        <f>IF(B686="","",IF(E686="Each",D686/C686,IF(E686="Count",$H$5*D686/C686,IF(E686="Area",ROUNDUP(D686/(VLOOKUP(B686,Reference!$H$70:$AL$112,M686,FALSE)*(C686/$H$6)),2),ROUNDUP(D686/(VLOOKUP(B686,Reference!$H$70:$AL$112,M686,FALSE)*C686),2)))))</f>
        <v/>
      </c>
      <c r="G686" t="str">
        <f t="shared" si="21"/>
        <v/>
      </c>
      <c r="N686" t="str">
        <f t="shared" si="22"/>
        <v/>
      </c>
      <c r="O686" t="str">
        <f>IF(G686="","",HLOOKUP(N686,Reference!$H$70:$AL$112,43,FALSE))</f>
        <v/>
      </c>
    </row>
    <row r="687" spans="5:15" x14ac:dyDescent="0.45">
      <c r="E687" t="str">
        <f>IF(B687="","",VLOOKUP(B687,Reference!$B$3:$F$42,2,FALSE))</f>
        <v/>
      </c>
      <c r="F687" s="89" t="str">
        <f>IF(B687="","",IF(E687="Each",D687/C687,IF(E687="Count",$H$5*D687/C687,IF(E687="Area",ROUNDUP(D687/(VLOOKUP(B687,Reference!$H$70:$AL$112,M687,FALSE)*(C687/$H$6)),2),ROUNDUP(D687/(VLOOKUP(B687,Reference!$H$70:$AL$112,M687,FALSE)*C687),2)))))</f>
        <v/>
      </c>
      <c r="G687" t="str">
        <f t="shared" si="21"/>
        <v/>
      </c>
      <c r="N687" t="str">
        <f t="shared" si="22"/>
        <v/>
      </c>
      <c r="O687" t="str">
        <f>IF(G687="","",HLOOKUP(N687,Reference!$H$70:$AL$112,43,FALSE))</f>
        <v/>
      </c>
    </row>
    <row r="688" spans="5:15" x14ac:dyDescent="0.45">
      <c r="E688" t="str">
        <f>IF(B688="","",VLOOKUP(B688,Reference!$B$3:$F$42,2,FALSE))</f>
        <v/>
      </c>
      <c r="F688" s="89" t="str">
        <f>IF(B688="","",IF(E688="Each",D688/C688,IF(E688="Count",$H$5*D688/C688,IF(E688="Area",ROUNDUP(D688/(VLOOKUP(B688,Reference!$H$70:$AL$112,M688,FALSE)*(C688/$H$6)),2),ROUNDUP(D688/(VLOOKUP(B688,Reference!$H$70:$AL$112,M688,FALSE)*C688),2)))))</f>
        <v/>
      </c>
      <c r="G688" t="str">
        <f t="shared" si="21"/>
        <v/>
      </c>
      <c r="N688" t="str">
        <f t="shared" si="22"/>
        <v/>
      </c>
      <c r="O688" t="str">
        <f>IF(G688="","",HLOOKUP(N688,Reference!$H$70:$AL$112,43,FALSE))</f>
        <v/>
      </c>
    </row>
    <row r="689" spans="5:15" x14ac:dyDescent="0.45">
      <c r="E689" t="str">
        <f>IF(B689="","",VLOOKUP(B689,Reference!$B$3:$F$42,2,FALSE))</f>
        <v/>
      </c>
      <c r="F689" s="89" t="str">
        <f>IF(B689="","",IF(E689="Each",D689/C689,IF(E689="Count",$H$5*D689/C689,IF(E689="Area",ROUNDUP(D689/(VLOOKUP(B689,Reference!$H$70:$AL$112,M689,FALSE)*(C689/$H$6)),2),ROUNDUP(D689/(VLOOKUP(B689,Reference!$H$70:$AL$112,M689,FALSE)*C689),2)))))</f>
        <v/>
      </c>
      <c r="G689" t="str">
        <f t="shared" si="21"/>
        <v/>
      </c>
      <c r="N689" t="str">
        <f t="shared" si="22"/>
        <v/>
      </c>
      <c r="O689" t="str">
        <f>IF(G689="","",HLOOKUP(N689,Reference!$H$70:$AL$112,43,FALSE))</f>
        <v/>
      </c>
    </row>
    <row r="690" spans="5:15" x14ac:dyDescent="0.45">
      <c r="E690" t="str">
        <f>IF(B690="","",VLOOKUP(B690,Reference!$B$3:$F$42,2,FALSE))</f>
        <v/>
      </c>
      <c r="F690" s="89" t="str">
        <f>IF(B690="","",IF(E690="Each",D690/C690,IF(E690="Count",$H$5*D690/C690,IF(E690="Area",ROUNDUP(D690/(VLOOKUP(B690,Reference!$H$70:$AL$112,M690,FALSE)*(C690/$H$6)),2),ROUNDUP(D690/(VLOOKUP(B690,Reference!$H$70:$AL$112,M690,FALSE)*C690),2)))))</f>
        <v/>
      </c>
      <c r="G690" t="str">
        <f t="shared" si="21"/>
        <v/>
      </c>
      <c r="N690" t="str">
        <f t="shared" si="22"/>
        <v/>
      </c>
      <c r="O690" t="str">
        <f>IF(G690="","",HLOOKUP(N690,Reference!$H$70:$AL$112,43,FALSE))</f>
        <v/>
      </c>
    </row>
    <row r="691" spans="5:15" x14ac:dyDescent="0.45">
      <c r="E691" t="str">
        <f>IF(B691="","",VLOOKUP(B691,Reference!$B$3:$F$42,2,FALSE))</f>
        <v/>
      </c>
      <c r="F691" s="89" t="str">
        <f>IF(B691="","",IF(E691="Each",D691/C691,IF(E691="Count",$H$5*D691/C691,IF(E691="Area",ROUNDUP(D691/(VLOOKUP(B691,Reference!$H$70:$AL$112,M691,FALSE)*(C691/$H$6)),2),ROUNDUP(D691/(VLOOKUP(B691,Reference!$H$70:$AL$112,M691,FALSE)*C691),2)))))</f>
        <v/>
      </c>
      <c r="G691" t="str">
        <f t="shared" si="21"/>
        <v/>
      </c>
      <c r="N691" t="str">
        <f t="shared" si="22"/>
        <v/>
      </c>
      <c r="O691" t="str">
        <f>IF(G691="","",HLOOKUP(N691,Reference!$H$70:$AL$112,43,FALSE))</f>
        <v/>
      </c>
    </row>
    <row r="692" spans="5:15" x14ac:dyDescent="0.45">
      <c r="E692" t="str">
        <f>IF(B692="","",VLOOKUP(B692,Reference!$B$3:$F$42,2,FALSE))</f>
        <v/>
      </c>
      <c r="F692" s="89" t="str">
        <f>IF(B692="","",IF(E692="Each",D692/C692,IF(E692="Count",$H$5*D692/C692,IF(E692="Area",ROUNDUP(D692/(VLOOKUP(B692,Reference!$H$70:$AL$112,M692,FALSE)*(C692/$H$6)),2),ROUNDUP(D692/(VLOOKUP(B692,Reference!$H$70:$AL$112,M692,FALSE)*C692),2)))))</f>
        <v/>
      </c>
      <c r="G692" t="str">
        <f t="shared" si="21"/>
        <v/>
      </c>
      <c r="N692" t="str">
        <f t="shared" si="22"/>
        <v/>
      </c>
      <c r="O692" t="str">
        <f>IF(G692="","",HLOOKUP(N692,Reference!$H$70:$AL$112,43,FALSE))</f>
        <v/>
      </c>
    </row>
    <row r="693" spans="5:15" x14ac:dyDescent="0.45">
      <c r="E693" t="str">
        <f>IF(B693="","",VLOOKUP(B693,Reference!$B$3:$F$42,2,FALSE))</f>
        <v/>
      </c>
      <c r="F693" s="89" t="str">
        <f>IF(B693="","",IF(E693="Each",D693/C693,IF(E693="Count",$H$5*D693/C693,IF(E693="Area",ROUNDUP(D693/(VLOOKUP(B693,Reference!$H$70:$AL$112,M693,FALSE)*(C693/$H$6)),2),ROUNDUP(D693/(VLOOKUP(B693,Reference!$H$70:$AL$112,M693,FALSE)*C693),2)))))</f>
        <v/>
      </c>
      <c r="G693" t="str">
        <f t="shared" si="21"/>
        <v/>
      </c>
      <c r="N693" t="str">
        <f t="shared" si="22"/>
        <v/>
      </c>
      <c r="O693" t="str">
        <f>IF(G693="","",HLOOKUP(N693,Reference!$H$70:$AL$112,43,FALSE))</f>
        <v/>
      </c>
    </row>
    <row r="694" spans="5:15" x14ac:dyDescent="0.45">
      <c r="E694" t="str">
        <f>IF(B694="","",VLOOKUP(B694,Reference!$B$3:$F$42,2,FALSE))</f>
        <v/>
      </c>
      <c r="F694" s="89" t="str">
        <f>IF(B694="","",IF(E694="Each",D694/C694,IF(E694="Count",$H$5*D694/C694,IF(E694="Area",ROUNDUP(D694/(VLOOKUP(B694,Reference!$H$70:$AL$112,M694,FALSE)*(C694/$H$6)),2),ROUNDUP(D694/(VLOOKUP(B694,Reference!$H$70:$AL$112,M694,FALSE)*C694),2)))))</f>
        <v/>
      </c>
      <c r="G694" t="str">
        <f t="shared" si="21"/>
        <v/>
      </c>
      <c r="N694" t="str">
        <f t="shared" si="22"/>
        <v/>
      </c>
      <c r="O694" t="str">
        <f>IF(G694="","",HLOOKUP(N694,Reference!$H$70:$AL$112,43,FALSE))</f>
        <v/>
      </c>
    </row>
    <row r="695" spans="5:15" x14ac:dyDescent="0.45">
      <c r="E695" t="str">
        <f>IF(B695="","",VLOOKUP(B695,Reference!$B$3:$F$42,2,FALSE))</f>
        <v/>
      </c>
      <c r="F695" s="89" t="str">
        <f>IF(B695="","",IF(E695="Each",D695/C695,IF(E695="Count",$H$5*D695/C695,IF(E695="Area",ROUNDUP(D695/(VLOOKUP(B695,Reference!$H$70:$AL$112,M695,FALSE)*(C695/$H$6)),2),ROUNDUP(D695/(VLOOKUP(B695,Reference!$H$70:$AL$112,M695,FALSE)*C695),2)))))</f>
        <v/>
      </c>
      <c r="G695" t="str">
        <f t="shared" si="21"/>
        <v/>
      </c>
      <c r="N695" t="str">
        <f t="shared" si="22"/>
        <v/>
      </c>
      <c r="O695" t="str">
        <f>IF(G695="","",HLOOKUP(N695,Reference!$H$70:$AL$112,43,FALSE))</f>
        <v/>
      </c>
    </row>
    <row r="696" spans="5:15" x14ac:dyDescent="0.45">
      <c r="E696" t="str">
        <f>IF(B696="","",VLOOKUP(B696,Reference!$B$3:$F$42,2,FALSE))</f>
        <v/>
      </c>
      <c r="F696" s="89" t="str">
        <f>IF(B696="","",IF(E696="Each",D696/C696,IF(E696="Count",$H$5*D696/C696,IF(E696="Area",ROUNDUP(D696/(VLOOKUP(B696,Reference!$H$70:$AL$112,M696,FALSE)*(C696/$H$6)),2),ROUNDUP(D696/(VLOOKUP(B696,Reference!$H$70:$AL$112,M696,FALSE)*C696),2)))))</f>
        <v/>
      </c>
      <c r="G696" t="str">
        <f t="shared" si="21"/>
        <v/>
      </c>
      <c r="N696" t="str">
        <f t="shared" si="22"/>
        <v/>
      </c>
      <c r="O696" t="str">
        <f>IF(G696="","",HLOOKUP(N696,Reference!$H$70:$AL$112,43,FALSE))</f>
        <v/>
      </c>
    </row>
    <row r="697" spans="5:15" x14ac:dyDescent="0.45">
      <c r="E697" t="str">
        <f>IF(B697="","",VLOOKUP(B697,Reference!$B$3:$F$42,2,FALSE))</f>
        <v/>
      </c>
      <c r="F697" s="89" t="str">
        <f>IF(B697="","",IF(E697="Each",D697/C697,IF(E697="Count",$H$5*D697/C697,IF(E697="Area",ROUNDUP(D697/(VLOOKUP(B697,Reference!$H$70:$AL$112,M697,FALSE)*(C697/$H$6)),2),ROUNDUP(D697/(VLOOKUP(B697,Reference!$H$70:$AL$112,M697,FALSE)*C697),2)))))</f>
        <v/>
      </c>
      <c r="G697" t="str">
        <f t="shared" si="21"/>
        <v/>
      </c>
      <c r="N697" t="str">
        <f t="shared" si="22"/>
        <v/>
      </c>
      <c r="O697" t="str">
        <f>IF(G697="","",HLOOKUP(N697,Reference!$H$70:$AL$112,43,FALSE))</f>
        <v/>
      </c>
    </row>
    <row r="698" spans="5:15" x14ac:dyDescent="0.45">
      <c r="E698" t="str">
        <f>IF(B698="","",VLOOKUP(B698,Reference!$B$3:$F$42,2,FALSE))</f>
        <v/>
      </c>
      <c r="F698" s="89" t="str">
        <f>IF(B698="","",IF(E698="Each",D698/C698,IF(E698="Count",$H$5*D698/C698,IF(E698="Area",ROUNDUP(D698/(VLOOKUP(B698,Reference!$H$70:$AL$112,M698,FALSE)*(C698/$H$6)),2),ROUNDUP(D698/(VLOOKUP(B698,Reference!$H$70:$AL$112,M698,FALSE)*C698),2)))))</f>
        <v/>
      </c>
      <c r="G698" t="str">
        <f t="shared" si="21"/>
        <v/>
      </c>
      <c r="N698" t="str">
        <f t="shared" si="22"/>
        <v/>
      </c>
      <c r="O698" t="str">
        <f>IF(G698="","",HLOOKUP(N698,Reference!$H$70:$AL$112,43,FALSE))</f>
        <v/>
      </c>
    </row>
    <row r="699" spans="5:15" x14ac:dyDescent="0.45">
      <c r="E699" t="str">
        <f>IF(B699="","",VLOOKUP(B699,Reference!$B$3:$F$42,2,FALSE))</f>
        <v/>
      </c>
      <c r="F699" s="89" t="str">
        <f>IF(B699="","",IF(E699="Each",D699/C699,IF(E699="Count",$H$5*D699/C699,IF(E699="Area",ROUNDUP(D699/(VLOOKUP(B699,Reference!$H$70:$AL$112,M699,FALSE)*(C699/$H$6)),2),ROUNDUP(D699/(VLOOKUP(B699,Reference!$H$70:$AL$112,M699,FALSE)*C699),2)))))</f>
        <v/>
      </c>
      <c r="G699" t="str">
        <f t="shared" si="21"/>
        <v/>
      </c>
      <c r="N699" t="str">
        <f t="shared" si="22"/>
        <v/>
      </c>
      <c r="O699" t="str">
        <f>IF(G699="","",HLOOKUP(N699,Reference!$H$70:$AL$112,43,FALSE))</f>
        <v/>
      </c>
    </row>
    <row r="700" spans="5:15" x14ac:dyDescent="0.45">
      <c r="E700" t="str">
        <f>IF(B700="","",VLOOKUP(B700,Reference!$B$3:$F$42,2,FALSE))</f>
        <v/>
      </c>
      <c r="F700" s="89" t="str">
        <f>IF(B700="","",IF(E700="Each",D700/C700,IF(E700="Count",$H$5*D700/C700,IF(E700="Area",ROUNDUP(D700/(VLOOKUP(B700,Reference!$H$70:$AL$112,M700,FALSE)*(C700/$H$6)),2),ROUNDUP(D700/(VLOOKUP(B700,Reference!$H$70:$AL$112,M700,FALSE)*C700),2)))))</f>
        <v/>
      </c>
      <c r="G700" t="str">
        <f t="shared" si="21"/>
        <v/>
      </c>
      <c r="N700" t="str">
        <f t="shared" si="22"/>
        <v/>
      </c>
      <c r="O700" t="str">
        <f>IF(G700="","",HLOOKUP(N700,Reference!$H$70:$AL$112,43,FALSE))</f>
        <v/>
      </c>
    </row>
    <row r="701" spans="5:15" x14ac:dyDescent="0.45">
      <c r="E701" t="str">
        <f>IF(B701="","",VLOOKUP(B701,Reference!$B$3:$F$42,2,FALSE))</f>
        <v/>
      </c>
      <c r="F701" s="89" t="str">
        <f>IF(B701="","",IF(E701="Each",D701/C701,IF(E701="Count",$H$5*D701/C701,IF(E701="Area",ROUNDUP(D701/(VLOOKUP(B701,Reference!$H$70:$AL$112,M701,FALSE)*(C701/$H$6)),2),ROUNDUP(D701/(VLOOKUP(B701,Reference!$H$70:$AL$112,M701,FALSE)*C701),2)))))</f>
        <v/>
      </c>
      <c r="G701" t="str">
        <f t="shared" si="21"/>
        <v/>
      </c>
      <c r="N701" t="str">
        <f t="shared" si="22"/>
        <v/>
      </c>
      <c r="O701" t="str">
        <f>IF(G701="","",HLOOKUP(N701,Reference!$H$70:$AL$112,43,FALSE))</f>
        <v/>
      </c>
    </row>
    <row r="702" spans="5:15" x14ac:dyDescent="0.45">
      <c r="E702" t="str">
        <f>IF(B702="","",VLOOKUP(B702,Reference!$B$3:$F$42,2,FALSE))</f>
        <v/>
      </c>
      <c r="F702" s="89" t="str">
        <f>IF(B702="","",IF(E702="Each",D702/C702,IF(E702="Count",$H$5*D702/C702,IF(E702="Area",ROUNDUP(D702/(VLOOKUP(B702,Reference!$H$70:$AL$112,M702,FALSE)*(C702/$H$6)),2),ROUNDUP(D702/(VLOOKUP(B702,Reference!$H$70:$AL$112,M702,FALSE)*C702),2)))))</f>
        <v/>
      </c>
      <c r="G702" t="str">
        <f t="shared" si="21"/>
        <v/>
      </c>
      <c r="N702" t="str">
        <f t="shared" si="22"/>
        <v/>
      </c>
      <c r="O702" t="str">
        <f>IF(G702="","",HLOOKUP(N702,Reference!$H$70:$AL$112,43,FALSE))</f>
        <v/>
      </c>
    </row>
    <row r="703" spans="5:15" x14ac:dyDescent="0.45">
      <c r="E703" t="str">
        <f>IF(B703="","",VLOOKUP(B703,Reference!$B$3:$F$42,2,FALSE))</f>
        <v/>
      </c>
      <c r="F703" s="89" t="str">
        <f>IF(B703="","",IF(E703="Each",D703/C703,IF(E703="Count",$H$5*D703/C703,IF(E703="Area",ROUNDUP(D703/(VLOOKUP(B703,Reference!$H$70:$AL$112,M703,FALSE)*(C703/$H$6)),2),ROUNDUP(D703/(VLOOKUP(B703,Reference!$H$70:$AL$112,M703,FALSE)*C703),2)))))</f>
        <v/>
      </c>
      <c r="G703" t="str">
        <f t="shared" si="21"/>
        <v/>
      </c>
      <c r="N703" t="str">
        <f t="shared" si="22"/>
        <v/>
      </c>
      <c r="O703" t="str">
        <f>IF(G703="","",HLOOKUP(N703,Reference!$H$70:$AL$112,43,FALSE))</f>
        <v/>
      </c>
    </row>
    <row r="704" spans="5:15" x14ac:dyDescent="0.45">
      <c r="E704" t="str">
        <f>IF(B704="","",VLOOKUP(B704,Reference!$B$3:$F$42,2,FALSE))</f>
        <v/>
      </c>
      <c r="F704" s="89" t="str">
        <f>IF(B704="","",IF(E704="Each",D704/C704,IF(E704="Count",$H$5*D704/C704,IF(E704="Area",ROUNDUP(D704/(VLOOKUP(B704,Reference!$H$70:$AL$112,M704,FALSE)*(C704/$H$6)),2),ROUNDUP(D704/(VLOOKUP(B704,Reference!$H$70:$AL$112,M704,FALSE)*C704),2)))))</f>
        <v/>
      </c>
      <c r="G704" t="str">
        <f t="shared" si="21"/>
        <v/>
      </c>
      <c r="N704" t="str">
        <f t="shared" si="22"/>
        <v/>
      </c>
      <c r="O704" t="str">
        <f>IF(G704="","",HLOOKUP(N704,Reference!$H$70:$AL$112,43,FALSE))</f>
        <v/>
      </c>
    </row>
    <row r="705" spans="5:15" x14ac:dyDescent="0.45">
      <c r="E705" t="str">
        <f>IF(B705="","",VLOOKUP(B705,Reference!$B$3:$F$42,2,FALSE))</f>
        <v/>
      </c>
      <c r="F705" s="89" t="str">
        <f>IF(B705="","",IF(E705="Each",D705/C705,IF(E705="Count",$H$5*D705/C705,IF(E705="Area",ROUNDUP(D705/(VLOOKUP(B705,Reference!$H$70:$AL$112,M705,FALSE)*(C705/$H$6)),2),ROUNDUP(D705/(VLOOKUP(B705,Reference!$H$70:$AL$112,M705,FALSE)*C705),2)))))</f>
        <v/>
      </c>
      <c r="G705" t="str">
        <f t="shared" si="21"/>
        <v/>
      </c>
      <c r="N705" t="str">
        <f t="shared" si="22"/>
        <v/>
      </c>
      <c r="O705" t="str">
        <f>IF(G705="","",HLOOKUP(N705,Reference!$H$70:$AL$112,43,FALSE))</f>
        <v/>
      </c>
    </row>
    <row r="706" spans="5:15" x14ac:dyDescent="0.45">
      <c r="E706" t="str">
        <f>IF(B706="","",VLOOKUP(B706,Reference!$B$3:$F$42,2,FALSE))</f>
        <v/>
      </c>
      <c r="F706" s="89" t="str">
        <f>IF(B706="","",IF(E706="Each",D706/C706,IF(E706="Count",$H$5*D706/C706,IF(E706="Area",ROUNDUP(D706/(VLOOKUP(B706,Reference!$H$70:$AL$112,M706,FALSE)*(C706/$H$6)),2),ROUNDUP(D706/(VLOOKUP(B706,Reference!$H$70:$AL$112,M706,FALSE)*C706),2)))))</f>
        <v/>
      </c>
      <c r="G706" t="str">
        <f t="shared" si="21"/>
        <v/>
      </c>
      <c r="N706" t="str">
        <f t="shared" si="22"/>
        <v/>
      </c>
      <c r="O706" t="str">
        <f>IF(G706="","",HLOOKUP(N706,Reference!$H$70:$AL$112,43,FALSE))</f>
        <v/>
      </c>
    </row>
    <row r="707" spans="5:15" x14ac:dyDescent="0.45">
      <c r="E707" t="str">
        <f>IF(B707="","",VLOOKUP(B707,Reference!$B$3:$F$42,2,FALSE))</f>
        <v/>
      </c>
      <c r="F707" s="89" t="str">
        <f>IF(B707="","",IF(E707="Each",D707/C707,IF(E707="Count",$H$5*D707/C707,IF(E707="Area",ROUNDUP(D707/(VLOOKUP(B707,Reference!$H$70:$AL$112,M707,FALSE)*(C707/$H$6)),2),ROUNDUP(D707/(VLOOKUP(B707,Reference!$H$70:$AL$112,M707,FALSE)*C707),2)))))</f>
        <v/>
      </c>
      <c r="G707" t="str">
        <f t="shared" si="21"/>
        <v/>
      </c>
      <c r="N707" t="str">
        <f t="shared" si="22"/>
        <v/>
      </c>
      <c r="O707" t="str">
        <f>IF(G707="","",HLOOKUP(N707,Reference!$H$70:$AL$112,43,FALSE))</f>
        <v/>
      </c>
    </row>
    <row r="708" spans="5:15" x14ac:dyDescent="0.45">
      <c r="E708" t="str">
        <f>IF(B708="","",VLOOKUP(B708,Reference!$B$3:$F$42,2,FALSE))</f>
        <v/>
      </c>
      <c r="F708" s="89" t="str">
        <f>IF(B708="","",IF(E708="Each",D708/C708,IF(E708="Count",$H$5*D708/C708,IF(E708="Area",ROUNDUP(D708/(VLOOKUP(B708,Reference!$H$70:$AL$112,M708,FALSE)*(C708/$H$6)),2),ROUNDUP(D708/(VLOOKUP(B708,Reference!$H$70:$AL$112,M708,FALSE)*C708),2)))))</f>
        <v/>
      </c>
      <c r="G708" t="str">
        <f t="shared" si="21"/>
        <v/>
      </c>
      <c r="N708" t="str">
        <f t="shared" si="22"/>
        <v/>
      </c>
      <c r="O708" t="str">
        <f>IF(G708="","",HLOOKUP(N708,Reference!$H$70:$AL$112,43,FALSE))</f>
        <v/>
      </c>
    </row>
    <row r="709" spans="5:15" x14ac:dyDescent="0.45">
      <c r="E709" t="str">
        <f>IF(B709="","",VLOOKUP(B709,Reference!$B$3:$F$42,2,FALSE))</f>
        <v/>
      </c>
      <c r="F709" s="89" t="str">
        <f>IF(B709="","",IF(E709="Each",D709/C709,IF(E709="Count",$H$5*D709/C709,IF(E709="Area",ROUNDUP(D709/(VLOOKUP(B709,Reference!$H$70:$AL$112,M709,FALSE)*(C709/$H$6)),2),ROUNDUP(D709/(VLOOKUP(B709,Reference!$H$70:$AL$112,M709,FALSE)*C709),2)))))</f>
        <v/>
      </c>
      <c r="G709" t="str">
        <f t="shared" si="21"/>
        <v/>
      </c>
      <c r="N709" t="str">
        <f t="shared" si="22"/>
        <v/>
      </c>
      <c r="O709" t="str">
        <f>IF(G709="","",HLOOKUP(N709,Reference!$H$70:$AL$112,43,FALSE))</f>
        <v/>
      </c>
    </row>
    <row r="710" spans="5:15" x14ac:dyDescent="0.45">
      <c r="E710" t="str">
        <f>IF(B710="","",VLOOKUP(B710,Reference!$B$3:$F$42,2,FALSE))</f>
        <v/>
      </c>
      <c r="F710" s="89" t="str">
        <f>IF(B710="","",IF(E710="Each",D710/C710,IF(E710="Count",$H$5*D710/C710,IF(E710="Area",ROUNDUP(D710/(VLOOKUP(B710,Reference!$H$70:$AL$112,M710,FALSE)*(C710/$H$6)),2),ROUNDUP(D710/(VLOOKUP(B710,Reference!$H$70:$AL$112,M710,FALSE)*C710),2)))))</f>
        <v/>
      </c>
      <c r="G710" t="str">
        <f t="shared" si="21"/>
        <v/>
      </c>
      <c r="N710" t="str">
        <f t="shared" si="22"/>
        <v/>
      </c>
      <c r="O710" t="str">
        <f>IF(G710="","",HLOOKUP(N710,Reference!$H$70:$AL$112,43,FALSE))</f>
        <v/>
      </c>
    </row>
    <row r="711" spans="5:15" x14ac:dyDescent="0.45">
      <c r="E711" t="str">
        <f>IF(B711="","",VLOOKUP(B711,Reference!$B$3:$F$42,2,FALSE))</f>
        <v/>
      </c>
      <c r="F711" s="89" t="str">
        <f>IF(B711="","",IF(E711="Each",D711/C711,IF(E711="Count",$H$5*D711/C711,IF(E711="Area",ROUNDUP(D711/(VLOOKUP(B711,Reference!$H$70:$AL$112,M711,FALSE)*(C711/$H$6)),2),ROUNDUP(D711/(VLOOKUP(B711,Reference!$H$70:$AL$112,M711,FALSE)*C711),2)))))</f>
        <v/>
      </c>
      <c r="G711" t="str">
        <f t="shared" si="21"/>
        <v/>
      </c>
      <c r="N711" t="str">
        <f t="shared" si="22"/>
        <v/>
      </c>
      <c r="O711" t="str">
        <f>IF(G711="","",HLOOKUP(N711,Reference!$H$70:$AL$112,43,FALSE))</f>
        <v/>
      </c>
    </row>
    <row r="712" spans="5:15" x14ac:dyDescent="0.45">
      <c r="E712" t="str">
        <f>IF(B712="","",VLOOKUP(B712,Reference!$B$3:$F$42,2,FALSE))</f>
        <v/>
      </c>
      <c r="F712" s="89" t="str">
        <f>IF(B712="","",IF(E712="Each",D712/C712,IF(E712="Count",$H$5*D712/C712,IF(E712="Area",ROUNDUP(D712/(VLOOKUP(B712,Reference!$H$70:$AL$112,M712,FALSE)*(C712/$H$6)),2),ROUNDUP(D712/(VLOOKUP(B712,Reference!$H$70:$AL$112,M712,FALSE)*C712),2)))))</f>
        <v/>
      </c>
      <c r="G712" t="str">
        <f t="shared" si="21"/>
        <v/>
      </c>
      <c r="N712" t="str">
        <f t="shared" si="22"/>
        <v/>
      </c>
      <c r="O712" t="str">
        <f>IF(G712="","",HLOOKUP(N712,Reference!$H$70:$AL$112,43,FALSE))</f>
        <v/>
      </c>
    </row>
    <row r="713" spans="5:15" x14ac:dyDescent="0.45">
      <c r="E713" t="str">
        <f>IF(B713="","",VLOOKUP(B713,Reference!$B$3:$F$42,2,FALSE))</f>
        <v/>
      </c>
      <c r="F713" s="89" t="str">
        <f>IF(B713="","",IF(E713="Each",D713/C713,IF(E713="Count",$H$5*D713/C713,IF(E713="Area",ROUNDUP(D713/(VLOOKUP(B713,Reference!$H$70:$AL$112,M713,FALSE)*(C713/$H$6)),2),ROUNDUP(D713/(VLOOKUP(B713,Reference!$H$70:$AL$112,M713,FALSE)*C713),2)))))</f>
        <v/>
      </c>
      <c r="G713" t="str">
        <f t="shared" si="21"/>
        <v/>
      </c>
      <c r="N713" t="str">
        <f t="shared" si="22"/>
        <v/>
      </c>
      <c r="O713" t="str">
        <f>IF(G713="","",HLOOKUP(N713,Reference!$H$70:$AL$112,43,FALSE))</f>
        <v/>
      </c>
    </row>
    <row r="714" spans="5:15" x14ac:dyDescent="0.45">
      <c r="E714" t="str">
        <f>IF(B714="","",VLOOKUP(B714,Reference!$B$3:$F$42,2,FALSE))</f>
        <v/>
      </c>
      <c r="F714" s="89" t="str">
        <f>IF(B714="","",IF(E714="Each",D714/C714,IF(E714="Count",$H$5*D714/C714,IF(E714="Area",ROUNDUP(D714/(VLOOKUP(B714,Reference!$H$70:$AL$112,M714,FALSE)*(C714/$H$6)),2),ROUNDUP(D714/(VLOOKUP(B714,Reference!$H$70:$AL$112,M714,FALSE)*C714),2)))))</f>
        <v/>
      </c>
      <c r="G714" t="str">
        <f t="shared" si="21"/>
        <v/>
      </c>
      <c r="N714" t="str">
        <f t="shared" si="22"/>
        <v/>
      </c>
      <c r="O714" t="str">
        <f>IF(G714="","",HLOOKUP(N714,Reference!$H$70:$AL$112,43,FALSE))</f>
        <v/>
      </c>
    </row>
    <row r="715" spans="5:15" x14ac:dyDescent="0.45">
      <c r="E715" t="str">
        <f>IF(B715="","",VLOOKUP(B715,Reference!$B$3:$F$42,2,FALSE))</f>
        <v/>
      </c>
      <c r="F715" s="89" t="str">
        <f>IF(B715="","",IF(E715="Each",D715/C715,IF(E715="Count",$H$5*D715/C715,IF(E715="Area",ROUNDUP(D715/(VLOOKUP(B715,Reference!$H$70:$AL$112,M715,FALSE)*(C715/$H$6)),2),ROUNDUP(D715/(VLOOKUP(B715,Reference!$H$70:$AL$112,M715,FALSE)*C715),2)))))</f>
        <v/>
      </c>
      <c r="G715" t="str">
        <f t="shared" ref="G715:G778" si="23">IF(B715="","",VLOOKUP(E715,$E$2:$L$8,8,FALSE))</f>
        <v/>
      </c>
      <c r="N715" t="str">
        <f t="shared" si="22"/>
        <v/>
      </c>
      <c r="O715" t="str">
        <f>IF(G715="","",HLOOKUP(N715,Reference!$H$70:$AL$112,43,FALSE))</f>
        <v/>
      </c>
    </row>
    <row r="716" spans="5:15" x14ac:dyDescent="0.45">
      <c r="E716" t="str">
        <f>IF(B716="","",VLOOKUP(B716,Reference!$B$3:$F$42,2,FALSE))</f>
        <v/>
      </c>
      <c r="F716" s="89" t="str">
        <f>IF(B716="","",IF(E716="Each",D716/C716,IF(E716="Count",$H$5*D716/C716,IF(E716="Area",ROUNDUP(D716/(VLOOKUP(B716,Reference!$H$70:$AL$112,M716,FALSE)*(C716/$H$6)),2),ROUNDUP(D716/(VLOOKUP(B716,Reference!$H$70:$AL$112,M716,FALSE)*C716),2)))))</f>
        <v/>
      </c>
      <c r="G716" t="str">
        <f t="shared" si="23"/>
        <v/>
      </c>
      <c r="N716" t="str">
        <f t="shared" si="22"/>
        <v/>
      </c>
      <c r="O716" t="str">
        <f>IF(G716="","",HLOOKUP(N716,Reference!$H$70:$AL$112,43,FALSE))</f>
        <v/>
      </c>
    </row>
    <row r="717" spans="5:15" x14ac:dyDescent="0.45">
      <c r="E717" t="str">
        <f>IF(B717="","",VLOOKUP(B717,Reference!$B$3:$F$42,2,FALSE))</f>
        <v/>
      </c>
      <c r="F717" s="89" t="str">
        <f>IF(B717="","",IF(E717="Each",D717/C717,IF(E717="Count",$H$5*D717/C717,IF(E717="Area",ROUNDUP(D717/(VLOOKUP(B717,Reference!$H$70:$AL$112,M717,FALSE)*(C717/$H$6)),2),ROUNDUP(D717/(VLOOKUP(B717,Reference!$H$70:$AL$112,M717,FALSE)*C717),2)))))</f>
        <v/>
      </c>
      <c r="G717" t="str">
        <f t="shared" si="23"/>
        <v/>
      </c>
      <c r="N717" t="str">
        <f t="shared" si="22"/>
        <v/>
      </c>
      <c r="O717" t="str">
        <f>IF(G717="","",HLOOKUP(N717,Reference!$H$70:$AL$112,43,FALSE))</f>
        <v/>
      </c>
    </row>
    <row r="718" spans="5:15" x14ac:dyDescent="0.45">
      <c r="E718" t="str">
        <f>IF(B718="","",VLOOKUP(B718,Reference!$B$3:$F$42,2,FALSE))</f>
        <v/>
      </c>
      <c r="F718" s="89" t="str">
        <f>IF(B718="","",IF(E718="Each",D718/C718,IF(E718="Count",$H$5*D718/C718,IF(E718="Area",ROUNDUP(D718/(VLOOKUP(B718,Reference!$H$70:$AL$112,M718,FALSE)*(C718/$H$6)),2),ROUNDUP(D718/(VLOOKUP(B718,Reference!$H$70:$AL$112,M718,FALSE)*C718),2)))))</f>
        <v/>
      </c>
      <c r="G718" t="str">
        <f t="shared" si="23"/>
        <v/>
      </c>
      <c r="N718" t="str">
        <f t="shared" si="22"/>
        <v/>
      </c>
      <c r="O718" t="str">
        <f>IF(G718="","",HLOOKUP(N718,Reference!$H$70:$AL$112,43,FALSE))</f>
        <v/>
      </c>
    </row>
    <row r="719" spans="5:15" x14ac:dyDescent="0.45">
      <c r="E719" t="str">
        <f>IF(B719="","",VLOOKUP(B719,Reference!$B$3:$F$42,2,FALSE))</f>
        <v/>
      </c>
      <c r="F719" s="89" t="str">
        <f>IF(B719="","",IF(E719="Each",D719/C719,IF(E719="Count",$H$5*D719/C719,IF(E719="Area",ROUNDUP(D719/(VLOOKUP(B719,Reference!$H$70:$AL$112,M719,FALSE)*(C719/$H$6)),2),ROUNDUP(D719/(VLOOKUP(B719,Reference!$H$70:$AL$112,M719,FALSE)*C719),2)))))</f>
        <v/>
      </c>
      <c r="G719" t="str">
        <f t="shared" si="23"/>
        <v/>
      </c>
      <c r="N719" t="str">
        <f t="shared" si="22"/>
        <v/>
      </c>
      <c r="O719" t="str">
        <f>IF(G719="","",HLOOKUP(N719,Reference!$H$70:$AL$112,43,FALSE))</f>
        <v/>
      </c>
    </row>
    <row r="720" spans="5:15" x14ac:dyDescent="0.45">
      <c r="E720" t="str">
        <f>IF(B720="","",VLOOKUP(B720,Reference!$B$3:$F$42,2,FALSE))</f>
        <v/>
      </c>
      <c r="F720" s="89" t="str">
        <f>IF(B720="","",IF(E720="Each",D720/C720,IF(E720="Count",$H$5*D720/C720,IF(E720="Area",ROUNDUP(D720/(VLOOKUP(B720,Reference!$H$70:$AL$112,M720,FALSE)*(C720/$H$6)),2),ROUNDUP(D720/(VLOOKUP(B720,Reference!$H$70:$AL$112,M720,FALSE)*C720),2)))))</f>
        <v/>
      </c>
      <c r="G720" t="str">
        <f t="shared" si="23"/>
        <v/>
      </c>
      <c r="N720" t="str">
        <f t="shared" si="22"/>
        <v/>
      </c>
      <c r="O720" t="str">
        <f>IF(G720="","",HLOOKUP(N720,Reference!$H$70:$AL$112,43,FALSE))</f>
        <v/>
      </c>
    </row>
    <row r="721" spans="5:15" x14ac:dyDescent="0.45">
      <c r="E721" t="str">
        <f>IF(B721="","",VLOOKUP(B721,Reference!$B$3:$F$42,2,FALSE))</f>
        <v/>
      </c>
      <c r="F721" s="89" t="str">
        <f>IF(B721="","",IF(E721="Each",D721/C721,IF(E721="Count",$H$5*D721/C721,IF(E721="Area",ROUNDUP(D721/(VLOOKUP(B721,Reference!$H$70:$AL$112,M721,FALSE)*(C721/$H$6)),2),ROUNDUP(D721/(VLOOKUP(B721,Reference!$H$70:$AL$112,M721,FALSE)*C721),2)))))</f>
        <v/>
      </c>
      <c r="G721" t="str">
        <f t="shared" si="23"/>
        <v/>
      </c>
      <c r="N721" t="str">
        <f t="shared" si="22"/>
        <v/>
      </c>
      <c r="O721" t="str">
        <f>IF(G721="","",HLOOKUP(N721,Reference!$H$70:$AL$112,43,FALSE))</f>
        <v/>
      </c>
    </row>
    <row r="722" spans="5:15" x14ac:dyDescent="0.45">
      <c r="E722" t="str">
        <f>IF(B722="","",VLOOKUP(B722,Reference!$B$3:$F$42,2,FALSE))</f>
        <v/>
      </c>
      <c r="F722" s="89" t="str">
        <f>IF(B722="","",IF(E722="Each",D722/C722,IF(E722="Count",$H$5*D722/C722,IF(E722="Area",ROUNDUP(D722/(VLOOKUP(B722,Reference!$H$70:$AL$112,M722,FALSE)*(C722/$H$6)),2),ROUNDUP(D722/(VLOOKUP(B722,Reference!$H$70:$AL$112,M722,FALSE)*C722),2)))))</f>
        <v/>
      </c>
      <c r="G722" t="str">
        <f t="shared" si="23"/>
        <v/>
      </c>
      <c r="N722" t="str">
        <f t="shared" si="22"/>
        <v/>
      </c>
      <c r="O722" t="str">
        <f>IF(G722="","",HLOOKUP(N722,Reference!$H$70:$AL$112,43,FALSE))</f>
        <v/>
      </c>
    </row>
    <row r="723" spans="5:15" x14ac:dyDescent="0.45">
      <c r="E723" t="str">
        <f>IF(B723="","",VLOOKUP(B723,Reference!$B$3:$F$42,2,FALSE))</f>
        <v/>
      </c>
      <c r="F723" s="89" t="str">
        <f>IF(B723="","",IF(E723="Each",D723/C723,IF(E723="Count",$H$5*D723/C723,IF(E723="Area",ROUNDUP(D723/(VLOOKUP(B723,Reference!$H$70:$AL$112,M723,FALSE)*(C723/$H$6)),2),ROUNDUP(D723/(VLOOKUP(B723,Reference!$H$70:$AL$112,M723,FALSE)*C723),2)))))</f>
        <v/>
      </c>
      <c r="G723" t="str">
        <f t="shared" si="23"/>
        <v/>
      </c>
      <c r="N723" t="str">
        <f t="shared" si="22"/>
        <v/>
      </c>
      <c r="O723" t="str">
        <f>IF(G723="","",HLOOKUP(N723,Reference!$H$70:$AL$112,43,FALSE))</f>
        <v/>
      </c>
    </row>
    <row r="724" spans="5:15" x14ac:dyDescent="0.45">
      <c r="E724" t="str">
        <f>IF(B724="","",VLOOKUP(B724,Reference!$B$3:$F$42,2,FALSE))</f>
        <v/>
      </c>
      <c r="F724" s="89" t="str">
        <f>IF(B724="","",IF(E724="Each",D724/C724,IF(E724="Count",$H$5*D724/C724,IF(E724="Area",ROUNDUP(D724/(VLOOKUP(B724,Reference!$H$70:$AL$112,M724,FALSE)*(C724/$H$6)),2),ROUNDUP(D724/(VLOOKUP(B724,Reference!$H$70:$AL$112,M724,FALSE)*C724),2)))))</f>
        <v/>
      </c>
      <c r="G724" t="str">
        <f t="shared" si="23"/>
        <v/>
      </c>
      <c r="N724" t="str">
        <f t="shared" si="22"/>
        <v/>
      </c>
      <c r="O724" t="str">
        <f>IF(G724="","",HLOOKUP(N724,Reference!$H$70:$AL$112,43,FALSE))</f>
        <v/>
      </c>
    </row>
    <row r="725" spans="5:15" x14ac:dyDescent="0.45">
      <c r="E725" t="str">
        <f>IF(B725="","",VLOOKUP(B725,Reference!$B$3:$F$42,2,FALSE))</f>
        <v/>
      </c>
      <c r="F725" s="89" t="str">
        <f>IF(B725="","",IF(E725="Each",D725/C725,IF(E725="Count",$H$5*D725/C725,IF(E725="Area",ROUNDUP(D725/(VLOOKUP(B725,Reference!$H$70:$AL$112,M725,FALSE)*(C725/$H$6)),2),ROUNDUP(D725/(VLOOKUP(B725,Reference!$H$70:$AL$112,M725,FALSE)*C725),2)))))</f>
        <v/>
      </c>
      <c r="G725" t="str">
        <f t="shared" si="23"/>
        <v/>
      </c>
      <c r="N725" t="str">
        <f t="shared" si="22"/>
        <v/>
      </c>
      <c r="O725" t="str">
        <f>IF(G725="","",HLOOKUP(N725,Reference!$H$70:$AL$112,43,FALSE))</f>
        <v/>
      </c>
    </row>
    <row r="726" spans="5:15" x14ac:dyDescent="0.45">
      <c r="E726" t="str">
        <f>IF(B726="","",VLOOKUP(B726,Reference!$B$3:$F$42,2,FALSE))</f>
        <v/>
      </c>
      <c r="F726" s="89" t="str">
        <f>IF(B726="","",IF(E726="Each",D726/C726,IF(E726="Count",$H$5*D726/C726,IF(E726="Area",ROUNDUP(D726/(VLOOKUP(B726,Reference!$H$70:$AL$112,M726,FALSE)*(C726/$H$6)),2),ROUNDUP(D726/(VLOOKUP(B726,Reference!$H$70:$AL$112,M726,FALSE)*C726),2)))))</f>
        <v/>
      </c>
      <c r="G726" t="str">
        <f t="shared" si="23"/>
        <v/>
      </c>
      <c r="N726" t="str">
        <f t="shared" si="22"/>
        <v/>
      </c>
      <c r="O726" t="str">
        <f>IF(G726="","",HLOOKUP(N726,Reference!$H$70:$AL$112,43,FALSE))</f>
        <v/>
      </c>
    </row>
    <row r="727" spans="5:15" x14ac:dyDescent="0.45">
      <c r="E727" t="str">
        <f>IF(B727="","",VLOOKUP(B727,Reference!$B$3:$F$42,2,FALSE))</f>
        <v/>
      </c>
      <c r="F727" s="89" t="str">
        <f>IF(B727="","",IF(E727="Each",D727/C727,IF(E727="Count",$H$5*D727/C727,IF(E727="Area",ROUNDUP(D727/(VLOOKUP(B727,Reference!$H$70:$AL$112,M727,FALSE)*(C727/$H$6)),2),ROUNDUP(D727/(VLOOKUP(B727,Reference!$H$70:$AL$112,M727,FALSE)*C727),2)))))</f>
        <v/>
      </c>
      <c r="G727" t="str">
        <f t="shared" si="23"/>
        <v/>
      </c>
      <c r="N727" t="str">
        <f t="shared" ref="N727:N790" si="24">IF(B727="","",VLOOKUP(E727,$E$2:$F$8,2,FALSE))</f>
        <v/>
      </c>
      <c r="O727" t="str">
        <f>IF(G727="","",HLOOKUP(N727,Reference!$H$70:$AL$112,43,FALSE))</f>
        <v/>
      </c>
    </row>
    <row r="728" spans="5:15" x14ac:dyDescent="0.45">
      <c r="E728" t="str">
        <f>IF(B728="","",VLOOKUP(B728,Reference!$B$3:$F$42,2,FALSE))</f>
        <v/>
      </c>
      <c r="F728" s="89" t="str">
        <f>IF(B728="","",IF(E728="Each",D728/C728,IF(E728="Count",$H$5*D728/C728,IF(E728="Area",ROUNDUP(D728/(VLOOKUP(B728,Reference!$H$70:$AL$112,M728,FALSE)*(C728/$H$6)),2),ROUNDUP(D728/(VLOOKUP(B728,Reference!$H$70:$AL$112,M728,FALSE)*C728),2)))))</f>
        <v/>
      </c>
      <c r="G728" t="str">
        <f t="shared" si="23"/>
        <v/>
      </c>
      <c r="N728" t="str">
        <f t="shared" si="24"/>
        <v/>
      </c>
      <c r="O728" t="str">
        <f>IF(G728="","",HLOOKUP(N728,Reference!$H$70:$AL$112,43,FALSE))</f>
        <v/>
      </c>
    </row>
    <row r="729" spans="5:15" x14ac:dyDescent="0.45">
      <c r="E729" t="str">
        <f>IF(B729="","",VLOOKUP(B729,Reference!$B$3:$F$42,2,FALSE))</f>
        <v/>
      </c>
      <c r="F729" s="89" t="str">
        <f>IF(B729="","",IF(E729="Each",D729/C729,IF(E729="Count",$H$5*D729/C729,IF(E729="Area",ROUNDUP(D729/(VLOOKUP(B729,Reference!$H$70:$AL$112,M729,FALSE)*(C729/$H$6)),2),ROUNDUP(D729/(VLOOKUP(B729,Reference!$H$70:$AL$112,M729,FALSE)*C729),2)))))</f>
        <v/>
      </c>
      <c r="G729" t="str">
        <f t="shared" si="23"/>
        <v/>
      </c>
      <c r="N729" t="str">
        <f t="shared" si="24"/>
        <v/>
      </c>
      <c r="O729" t="str">
        <f>IF(G729="","",HLOOKUP(N729,Reference!$H$70:$AL$112,43,FALSE))</f>
        <v/>
      </c>
    </row>
    <row r="730" spans="5:15" x14ac:dyDescent="0.45">
      <c r="E730" t="str">
        <f>IF(B730="","",VLOOKUP(B730,Reference!$B$3:$F$42,2,FALSE))</f>
        <v/>
      </c>
      <c r="F730" s="89" t="str">
        <f>IF(B730="","",IF(E730="Each",D730/C730,IF(E730="Count",$H$5*D730/C730,IF(E730="Area",ROUNDUP(D730/(VLOOKUP(B730,Reference!$H$70:$AL$112,M730,FALSE)*(C730/$H$6)),2),ROUNDUP(D730/(VLOOKUP(B730,Reference!$H$70:$AL$112,M730,FALSE)*C730),2)))))</f>
        <v/>
      </c>
      <c r="G730" t="str">
        <f t="shared" si="23"/>
        <v/>
      </c>
      <c r="N730" t="str">
        <f t="shared" si="24"/>
        <v/>
      </c>
      <c r="O730" t="str">
        <f>IF(G730="","",HLOOKUP(N730,Reference!$H$70:$AL$112,43,FALSE))</f>
        <v/>
      </c>
    </row>
    <row r="731" spans="5:15" x14ac:dyDescent="0.45">
      <c r="E731" t="str">
        <f>IF(B731="","",VLOOKUP(B731,Reference!$B$3:$F$42,2,FALSE))</f>
        <v/>
      </c>
      <c r="F731" s="89" t="str">
        <f>IF(B731="","",IF(E731="Each",D731/C731,IF(E731="Count",$H$5*D731/C731,IF(E731="Area",ROUNDUP(D731/(VLOOKUP(B731,Reference!$H$70:$AL$112,M731,FALSE)*(C731/$H$6)),2),ROUNDUP(D731/(VLOOKUP(B731,Reference!$H$70:$AL$112,M731,FALSE)*C731),2)))))</f>
        <v/>
      </c>
      <c r="G731" t="str">
        <f t="shared" si="23"/>
        <v/>
      </c>
      <c r="N731" t="str">
        <f t="shared" si="24"/>
        <v/>
      </c>
      <c r="O731" t="str">
        <f>IF(G731="","",HLOOKUP(N731,Reference!$H$70:$AL$112,43,FALSE))</f>
        <v/>
      </c>
    </row>
    <row r="732" spans="5:15" x14ac:dyDescent="0.45">
      <c r="E732" t="str">
        <f>IF(B732="","",VLOOKUP(B732,Reference!$B$3:$F$42,2,FALSE))</f>
        <v/>
      </c>
      <c r="F732" s="89" t="str">
        <f>IF(B732="","",IF(E732="Each",D732/C732,IF(E732="Count",$H$5*D732/C732,IF(E732="Area",ROUNDUP(D732/(VLOOKUP(B732,Reference!$H$70:$AL$112,M732,FALSE)*(C732/$H$6)),2),ROUNDUP(D732/(VLOOKUP(B732,Reference!$H$70:$AL$112,M732,FALSE)*C732),2)))))</f>
        <v/>
      </c>
      <c r="G732" t="str">
        <f t="shared" si="23"/>
        <v/>
      </c>
      <c r="N732" t="str">
        <f t="shared" si="24"/>
        <v/>
      </c>
      <c r="O732" t="str">
        <f>IF(G732="","",HLOOKUP(N732,Reference!$H$70:$AL$112,43,FALSE))</f>
        <v/>
      </c>
    </row>
    <row r="733" spans="5:15" x14ac:dyDescent="0.45">
      <c r="E733" t="str">
        <f>IF(B733="","",VLOOKUP(B733,Reference!$B$3:$F$42,2,FALSE))</f>
        <v/>
      </c>
      <c r="F733" s="89" t="str">
        <f>IF(B733="","",IF(E733="Each",D733/C733,IF(E733="Count",$H$5*D733/C733,IF(E733="Area",ROUNDUP(D733/(VLOOKUP(B733,Reference!$H$70:$AL$112,M733,FALSE)*(C733/$H$6)),2),ROUNDUP(D733/(VLOOKUP(B733,Reference!$H$70:$AL$112,M733,FALSE)*C733),2)))))</f>
        <v/>
      </c>
      <c r="G733" t="str">
        <f t="shared" si="23"/>
        <v/>
      </c>
      <c r="N733" t="str">
        <f t="shared" si="24"/>
        <v/>
      </c>
      <c r="O733" t="str">
        <f>IF(G733="","",HLOOKUP(N733,Reference!$H$70:$AL$112,43,FALSE))</f>
        <v/>
      </c>
    </row>
    <row r="734" spans="5:15" x14ac:dyDescent="0.45">
      <c r="E734" t="str">
        <f>IF(B734="","",VLOOKUP(B734,Reference!$B$3:$F$42,2,FALSE))</f>
        <v/>
      </c>
      <c r="F734" s="89" t="str">
        <f>IF(B734="","",IF(E734="Each",D734/C734,IF(E734="Count",$H$5*D734/C734,IF(E734="Area",ROUNDUP(D734/(VLOOKUP(B734,Reference!$H$70:$AL$112,M734,FALSE)*(C734/$H$6)),2),ROUNDUP(D734/(VLOOKUP(B734,Reference!$H$70:$AL$112,M734,FALSE)*C734),2)))))</f>
        <v/>
      </c>
      <c r="G734" t="str">
        <f t="shared" si="23"/>
        <v/>
      </c>
      <c r="N734" t="str">
        <f t="shared" si="24"/>
        <v/>
      </c>
      <c r="O734" t="str">
        <f>IF(G734="","",HLOOKUP(N734,Reference!$H$70:$AL$112,43,FALSE))</f>
        <v/>
      </c>
    </row>
    <row r="735" spans="5:15" x14ac:dyDescent="0.45">
      <c r="E735" t="str">
        <f>IF(B735="","",VLOOKUP(B735,Reference!$B$3:$F$42,2,FALSE))</f>
        <v/>
      </c>
      <c r="F735" s="89" t="str">
        <f>IF(B735="","",IF(E735="Each",D735/C735,IF(E735="Count",$H$5*D735/C735,IF(E735="Area",ROUNDUP(D735/(VLOOKUP(B735,Reference!$H$70:$AL$112,M735,FALSE)*(C735/$H$6)),2),ROUNDUP(D735/(VLOOKUP(B735,Reference!$H$70:$AL$112,M735,FALSE)*C735),2)))))</f>
        <v/>
      </c>
      <c r="G735" t="str">
        <f t="shared" si="23"/>
        <v/>
      </c>
      <c r="N735" t="str">
        <f t="shared" si="24"/>
        <v/>
      </c>
      <c r="O735" t="str">
        <f>IF(G735="","",HLOOKUP(N735,Reference!$H$70:$AL$112,43,FALSE))</f>
        <v/>
      </c>
    </row>
    <row r="736" spans="5:15" x14ac:dyDescent="0.45">
      <c r="E736" t="str">
        <f>IF(B736="","",VLOOKUP(B736,Reference!$B$3:$F$42,2,FALSE))</f>
        <v/>
      </c>
      <c r="F736" s="89" t="str">
        <f>IF(B736="","",IF(E736="Each",D736/C736,IF(E736="Count",$H$5*D736/C736,IF(E736="Area",ROUNDUP(D736/(VLOOKUP(B736,Reference!$H$70:$AL$112,M736,FALSE)*(C736/$H$6)),2),ROUNDUP(D736/(VLOOKUP(B736,Reference!$H$70:$AL$112,M736,FALSE)*C736),2)))))</f>
        <v/>
      </c>
      <c r="G736" t="str">
        <f t="shared" si="23"/>
        <v/>
      </c>
      <c r="N736" t="str">
        <f t="shared" si="24"/>
        <v/>
      </c>
      <c r="O736" t="str">
        <f>IF(G736="","",HLOOKUP(N736,Reference!$H$70:$AL$112,43,FALSE))</f>
        <v/>
      </c>
    </row>
    <row r="737" spans="5:15" x14ac:dyDescent="0.45">
      <c r="E737" t="str">
        <f>IF(B737="","",VLOOKUP(B737,Reference!$B$3:$F$42,2,FALSE))</f>
        <v/>
      </c>
      <c r="F737" s="89" t="str">
        <f>IF(B737="","",IF(E737="Each",D737/C737,IF(E737="Count",$H$5*D737/C737,IF(E737="Area",ROUNDUP(D737/(VLOOKUP(B737,Reference!$H$70:$AL$112,M737,FALSE)*(C737/$H$6)),2),ROUNDUP(D737/(VLOOKUP(B737,Reference!$H$70:$AL$112,M737,FALSE)*C737),2)))))</f>
        <v/>
      </c>
      <c r="G737" t="str">
        <f t="shared" si="23"/>
        <v/>
      </c>
      <c r="N737" t="str">
        <f t="shared" si="24"/>
        <v/>
      </c>
      <c r="O737" t="str">
        <f>IF(G737="","",HLOOKUP(N737,Reference!$H$70:$AL$112,43,FALSE))</f>
        <v/>
      </c>
    </row>
    <row r="738" spans="5:15" x14ac:dyDescent="0.45">
      <c r="E738" t="str">
        <f>IF(B738="","",VLOOKUP(B738,Reference!$B$3:$F$42,2,FALSE))</f>
        <v/>
      </c>
      <c r="F738" s="89" t="str">
        <f>IF(B738="","",IF(E738="Each",D738/C738,IF(E738="Count",$H$5*D738/C738,IF(E738="Area",ROUNDUP(D738/(VLOOKUP(B738,Reference!$H$70:$AL$112,M738,FALSE)*(C738/$H$6)),2),ROUNDUP(D738/(VLOOKUP(B738,Reference!$H$70:$AL$112,M738,FALSE)*C738),2)))))</f>
        <v/>
      </c>
      <c r="G738" t="str">
        <f t="shared" si="23"/>
        <v/>
      </c>
      <c r="N738" t="str">
        <f t="shared" si="24"/>
        <v/>
      </c>
      <c r="O738" t="str">
        <f>IF(G738="","",HLOOKUP(N738,Reference!$H$70:$AL$112,43,FALSE))</f>
        <v/>
      </c>
    </row>
    <row r="739" spans="5:15" x14ac:dyDescent="0.45">
      <c r="E739" t="str">
        <f>IF(B739="","",VLOOKUP(B739,Reference!$B$3:$F$42,2,FALSE))</f>
        <v/>
      </c>
      <c r="F739" s="89" t="str">
        <f>IF(B739="","",IF(E739="Each",D739/C739,IF(E739="Count",$H$5*D739/C739,IF(E739="Area",ROUNDUP(D739/(VLOOKUP(B739,Reference!$H$70:$AL$112,M739,FALSE)*(C739/$H$6)),2),ROUNDUP(D739/(VLOOKUP(B739,Reference!$H$70:$AL$112,M739,FALSE)*C739),2)))))</f>
        <v/>
      </c>
      <c r="G739" t="str">
        <f t="shared" si="23"/>
        <v/>
      </c>
      <c r="N739" t="str">
        <f t="shared" si="24"/>
        <v/>
      </c>
      <c r="O739" t="str">
        <f>IF(G739="","",HLOOKUP(N739,Reference!$H$70:$AL$112,43,FALSE))</f>
        <v/>
      </c>
    </row>
    <row r="740" spans="5:15" x14ac:dyDescent="0.45">
      <c r="E740" t="str">
        <f>IF(B740="","",VLOOKUP(B740,Reference!$B$3:$F$42,2,FALSE))</f>
        <v/>
      </c>
      <c r="F740" s="89" t="str">
        <f>IF(B740="","",IF(E740="Each",D740/C740,IF(E740="Count",$H$5*D740/C740,IF(E740="Area",ROUNDUP(D740/(VLOOKUP(B740,Reference!$H$70:$AL$112,M740,FALSE)*(C740/$H$6)),2),ROUNDUP(D740/(VLOOKUP(B740,Reference!$H$70:$AL$112,M740,FALSE)*C740),2)))))</f>
        <v/>
      </c>
      <c r="G740" t="str">
        <f t="shared" si="23"/>
        <v/>
      </c>
      <c r="N740" t="str">
        <f t="shared" si="24"/>
        <v/>
      </c>
      <c r="O740" t="str">
        <f>IF(G740="","",HLOOKUP(N740,Reference!$H$70:$AL$112,43,FALSE))</f>
        <v/>
      </c>
    </row>
    <row r="741" spans="5:15" x14ac:dyDescent="0.45">
      <c r="E741" t="str">
        <f>IF(B741="","",VLOOKUP(B741,Reference!$B$3:$F$42,2,FALSE))</f>
        <v/>
      </c>
      <c r="F741" s="89" t="str">
        <f>IF(B741="","",IF(E741="Each",D741/C741,IF(E741="Count",$H$5*D741/C741,IF(E741="Area",ROUNDUP(D741/(VLOOKUP(B741,Reference!$H$70:$AL$112,M741,FALSE)*(C741/$H$6)),2),ROUNDUP(D741/(VLOOKUP(B741,Reference!$H$70:$AL$112,M741,FALSE)*C741),2)))))</f>
        <v/>
      </c>
      <c r="G741" t="str">
        <f t="shared" si="23"/>
        <v/>
      </c>
      <c r="N741" t="str">
        <f t="shared" si="24"/>
        <v/>
      </c>
      <c r="O741" t="str">
        <f>IF(G741="","",HLOOKUP(N741,Reference!$H$70:$AL$112,43,FALSE))</f>
        <v/>
      </c>
    </row>
    <row r="742" spans="5:15" x14ac:dyDescent="0.45">
      <c r="E742" t="str">
        <f>IF(B742="","",VLOOKUP(B742,Reference!$B$3:$F$42,2,FALSE))</f>
        <v/>
      </c>
      <c r="F742" s="89" t="str">
        <f>IF(B742="","",IF(E742="Each",D742/C742,IF(E742="Count",$H$5*D742/C742,IF(E742="Area",ROUNDUP(D742/(VLOOKUP(B742,Reference!$H$70:$AL$112,M742,FALSE)*(C742/$H$6)),2),ROUNDUP(D742/(VLOOKUP(B742,Reference!$H$70:$AL$112,M742,FALSE)*C742),2)))))</f>
        <v/>
      </c>
      <c r="G742" t="str">
        <f t="shared" si="23"/>
        <v/>
      </c>
      <c r="N742" t="str">
        <f t="shared" si="24"/>
        <v/>
      </c>
      <c r="O742" t="str">
        <f>IF(G742="","",HLOOKUP(N742,Reference!$H$70:$AL$112,43,FALSE))</f>
        <v/>
      </c>
    </row>
    <row r="743" spans="5:15" x14ac:dyDescent="0.45">
      <c r="E743" t="str">
        <f>IF(B743="","",VLOOKUP(B743,Reference!$B$3:$F$42,2,FALSE))</f>
        <v/>
      </c>
      <c r="F743" s="89" t="str">
        <f>IF(B743="","",IF(E743="Each",D743/C743,IF(E743="Count",$H$5*D743/C743,IF(E743="Area",ROUNDUP(D743/(VLOOKUP(B743,Reference!$H$70:$AL$112,M743,FALSE)*(C743/$H$6)),2),ROUNDUP(D743/(VLOOKUP(B743,Reference!$H$70:$AL$112,M743,FALSE)*C743),2)))))</f>
        <v/>
      </c>
      <c r="G743" t="str">
        <f t="shared" si="23"/>
        <v/>
      </c>
      <c r="N743" t="str">
        <f t="shared" si="24"/>
        <v/>
      </c>
      <c r="O743" t="str">
        <f>IF(G743="","",HLOOKUP(N743,Reference!$H$70:$AL$112,43,FALSE))</f>
        <v/>
      </c>
    </row>
    <row r="744" spans="5:15" x14ac:dyDescent="0.45">
      <c r="E744" t="str">
        <f>IF(B744="","",VLOOKUP(B744,Reference!$B$3:$F$42,2,FALSE))</f>
        <v/>
      </c>
      <c r="F744" s="89" t="str">
        <f>IF(B744="","",IF(E744="Each",D744/C744,IF(E744="Count",$H$5*D744/C744,IF(E744="Area",ROUNDUP(D744/(VLOOKUP(B744,Reference!$H$70:$AL$112,M744,FALSE)*(C744/$H$6)),2),ROUNDUP(D744/(VLOOKUP(B744,Reference!$H$70:$AL$112,M744,FALSE)*C744),2)))))</f>
        <v/>
      </c>
      <c r="G744" t="str">
        <f t="shared" si="23"/>
        <v/>
      </c>
      <c r="N744" t="str">
        <f t="shared" si="24"/>
        <v/>
      </c>
      <c r="O744" t="str">
        <f>IF(G744="","",HLOOKUP(N744,Reference!$H$70:$AL$112,43,FALSE))</f>
        <v/>
      </c>
    </row>
    <row r="745" spans="5:15" x14ac:dyDescent="0.45">
      <c r="E745" t="str">
        <f>IF(B745="","",VLOOKUP(B745,Reference!$B$3:$F$42,2,FALSE))</f>
        <v/>
      </c>
      <c r="F745" s="89" t="str">
        <f>IF(B745="","",IF(E745="Each",D745/C745,IF(E745="Count",$H$5*D745/C745,IF(E745="Area",ROUNDUP(D745/(VLOOKUP(B745,Reference!$H$70:$AL$112,M745,FALSE)*(C745/$H$6)),2),ROUNDUP(D745/(VLOOKUP(B745,Reference!$H$70:$AL$112,M745,FALSE)*C745),2)))))</f>
        <v/>
      </c>
      <c r="G745" t="str">
        <f t="shared" si="23"/>
        <v/>
      </c>
      <c r="N745" t="str">
        <f t="shared" si="24"/>
        <v/>
      </c>
      <c r="O745" t="str">
        <f>IF(G745="","",HLOOKUP(N745,Reference!$H$70:$AL$112,43,FALSE))</f>
        <v/>
      </c>
    </row>
    <row r="746" spans="5:15" x14ac:dyDescent="0.45">
      <c r="E746" t="str">
        <f>IF(B746="","",VLOOKUP(B746,Reference!$B$3:$F$42,2,FALSE))</f>
        <v/>
      </c>
      <c r="F746" s="89" t="str">
        <f>IF(B746="","",IF(E746="Each",D746/C746,IF(E746="Count",$H$5*D746/C746,IF(E746="Area",ROUNDUP(D746/(VLOOKUP(B746,Reference!$H$70:$AL$112,M746,FALSE)*(C746/$H$6)),2),ROUNDUP(D746/(VLOOKUP(B746,Reference!$H$70:$AL$112,M746,FALSE)*C746),2)))))</f>
        <v/>
      </c>
      <c r="G746" t="str">
        <f t="shared" si="23"/>
        <v/>
      </c>
      <c r="N746" t="str">
        <f t="shared" si="24"/>
        <v/>
      </c>
      <c r="O746" t="str">
        <f>IF(G746="","",HLOOKUP(N746,Reference!$H$70:$AL$112,43,FALSE))</f>
        <v/>
      </c>
    </row>
    <row r="747" spans="5:15" x14ac:dyDescent="0.45">
      <c r="E747" t="str">
        <f>IF(B747="","",VLOOKUP(B747,Reference!$B$3:$F$42,2,FALSE))</f>
        <v/>
      </c>
      <c r="F747" s="89" t="str">
        <f>IF(B747="","",IF(E747="Each",D747/C747,IF(E747="Count",$H$5*D747/C747,IF(E747="Area",ROUNDUP(D747/(VLOOKUP(B747,Reference!$H$70:$AL$112,M747,FALSE)*(C747/$H$6)),2),ROUNDUP(D747/(VLOOKUP(B747,Reference!$H$70:$AL$112,M747,FALSE)*C747),2)))))</f>
        <v/>
      </c>
      <c r="G747" t="str">
        <f t="shared" si="23"/>
        <v/>
      </c>
      <c r="N747" t="str">
        <f t="shared" si="24"/>
        <v/>
      </c>
      <c r="O747" t="str">
        <f>IF(G747="","",HLOOKUP(N747,Reference!$H$70:$AL$112,43,FALSE))</f>
        <v/>
      </c>
    </row>
    <row r="748" spans="5:15" x14ac:dyDescent="0.45">
      <c r="E748" t="str">
        <f>IF(B748="","",VLOOKUP(B748,Reference!$B$3:$F$42,2,FALSE))</f>
        <v/>
      </c>
      <c r="F748" s="89" t="str">
        <f>IF(B748="","",IF(E748="Each",D748/C748,IF(E748="Count",$H$5*D748/C748,IF(E748="Area",ROUNDUP(D748/(VLOOKUP(B748,Reference!$H$70:$AL$112,M748,FALSE)*(C748/$H$6)),2),ROUNDUP(D748/(VLOOKUP(B748,Reference!$H$70:$AL$112,M748,FALSE)*C748),2)))))</f>
        <v/>
      </c>
      <c r="G748" t="str">
        <f t="shared" si="23"/>
        <v/>
      </c>
      <c r="N748" t="str">
        <f t="shared" si="24"/>
        <v/>
      </c>
      <c r="O748" t="str">
        <f>IF(G748="","",HLOOKUP(N748,Reference!$H$70:$AL$112,43,FALSE))</f>
        <v/>
      </c>
    </row>
    <row r="749" spans="5:15" x14ac:dyDescent="0.45">
      <c r="E749" t="str">
        <f>IF(B749="","",VLOOKUP(B749,Reference!$B$3:$F$42,2,FALSE))</f>
        <v/>
      </c>
      <c r="F749" s="89" t="str">
        <f>IF(B749="","",IF(E749="Each",D749/C749,IF(E749="Count",$H$5*D749/C749,IF(E749="Area",ROUNDUP(D749/(VLOOKUP(B749,Reference!$H$70:$AL$112,M749,FALSE)*(C749/$H$6)),2),ROUNDUP(D749/(VLOOKUP(B749,Reference!$H$70:$AL$112,M749,FALSE)*C749),2)))))</f>
        <v/>
      </c>
      <c r="G749" t="str">
        <f t="shared" si="23"/>
        <v/>
      </c>
      <c r="N749" t="str">
        <f t="shared" si="24"/>
        <v/>
      </c>
      <c r="O749" t="str">
        <f>IF(G749="","",HLOOKUP(N749,Reference!$H$70:$AL$112,43,FALSE))</f>
        <v/>
      </c>
    </row>
    <row r="750" spans="5:15" x14ac:dyDescent="0.45">
      <c r="E750" t="str">
        <f>IF(B750="","",VLOOKUP(B750,Reference!$B$3:$F$42,2,FALSE))</f>
        <v/>
      </c>
      <c r="F750" s="89" t="str">
        <f>IF(B750="","",IF(E750="Each",D750/C750,IF(E750="Count",$H$5*D750/C750,IF(E750="Area",ROUNDUP(D750/(VLOOKUP(B750,Reference!$H$70:$AL$112,M750,FALSE)*(C750/$H$6)),2),ROUNDUP(D750/(VLOOKUP(B750,Reference!$H$70:$AL$112,M750,FALSE)*C750),2)))))</f>
        <v/>
      </c>
      <c r="G750" t="str">
        <f t="shared" si="23"/>
        <v/>
      </c>
      <c r="N750" t="str">
        <f t="shared" si="24"/>
        <v/>
      </c>
      <c r="O750" t="str">
        <f>IF(G750="","",HLOOKUP(N750,Reference!$H$70:$AL$112,43,FALSE))</f>
        <v/>
      </c>
    </row>
    <row r="751" spans="5:15" x14ac:dyDescent="0.45">
      <c r="E751" t="str">
        <f>IF(B751="","",VLOOKUP(B751,Reference!$B$3:$F$42,2,FALSE))</f>
        <v/>
      </c>
      <c r="F751" s="89" t="str">
        <f>IF(B751="","",IF(E751="Each",D751/C751,IF(E751="Count",$H$5*D751/C751,IF(E751="Area",ROUNDUP(D751/(VLOOKUP(B751,Reference!$H$70:$AL$112,M751,FALSE)*(C751/$H$6)),2),ROUNDUP(D751/(VLOOKUP(B751,Reference!$H$70:$AL$112,M751,FALSE)*C751),2)))))</f>
        <v/>
      </c>
      <c r="G751" t="str">
        <f t="shared" si="23"/>
        <v/>
      </c>
      <c r="N751" t="str">
        <f t="shared" si="24"/>
        <v/>
      </c>
      <c r="O751" t="str">
        <f>IF(G751="","",HLOOKUP(N751,Reference!$H$70:$AL$112,43,FALSE))</f>
        <v/>
      </c>
    </row>
    <row r="752" spans="5:15" x14ac:dyDescent="0.45">
      <c r="E752" t="str">
        <f>IF(B752="","",VLOOKUP(B752,Reference!$B$3:$F$42,2,FALSE))</f>
        <v/>
      </c>
      <c r="F752" s="89" t="str">
        <f>IF(B752="","",IF(E752="Each",D752/C752,IF(E752="Count",$H$5*D752/C752,IF(E752="Area",ROUNDUP(D752/(VLOOKUP(B752,Reference!$H$70:$AL$112,M752,FALSE)*(C752/$H$6)),2),ROUNDUP(D752/(VLOOKUP(B752,Reference!$H$70:$AL$112,M752,FALSE)*C752),2)))))</f>
        <v/>
      </c>
      <c r="G752" t="str">
        <f t="shared" si="23"/>
        <v/>
      </c>
      <c r="N752" t="str">
        <f t="shared" si="24"/>
        <v/>
      </c>
      <c r="O752" t="str">
        <f>IF(G752="","",HLOOKUP(N752,Reference!$H$70:$AL$112,43,FALSE))</f>
        <v/>
      </c>
    </row>
    <row r="753" spans="5:15" x14ac:dyDescent="0.45">
      <c r="E753" t="str">
        <f>IF(B753="","",VLOOKUP(B753,Reference!$B$3:$F$42,2,FALSE))</f>
        <v/>
      </c>
      <c r="F753" s="89" t="str">
        <f>IF(B753="","",IF(E753="Each",D753/C753,IF(E753="Count",$H$5*D753/C753,IF(E753="Area",ROUNDUP(D753/(VLOOKUP(B753,Reference!$H$70:$AL$112,M753,FALSE)*(C753/$H$6)),2),ROUNDUP(D753/(VLOOKUP(B753,Reference!$H$70:$AL$112,M753,FALSE)*C753),2)))))</f>
        <v/>
      </c>
      <c r="G753" t="str">
        <f t="shared" si="23"/>
        <v/>
      </c>
      <c r="N753" t="str">
        <f t="shared" si="24"/>
        <v/>
      </c>
      <c r="O753" t="str">
        <f>IF(G753="","",HLOOKUP(N753,Reference!$H$70:$AL$112,43,FALSE))</f>
        <v/>
      </c>
    </row>
    <row r="754" spans="5:15" x14ac:dyDescent="0.45">
      <c r="E754" t="str">
        <f>IF(B754="","",VLOOKUP(B754,Reference!$B$3:$F$42,2,FALSE))</f>
        <v/>
      </c>
      <c r="F754" s="89" t="str">
        <f>IF(B754="","",IF(E754="Each",D754/C754,IF(E754="Count",$H$5*D754/C754,IF(E754="Area",ROUNDUP(D754/(VLOOKUP(B754,Reference!$H$70:$AL$112,M754,FALSE)*(C754/$H$6)),2),ROUNDUP(D754/(VLOOKUP(B754,Reference!$H$70:$AL$112,M754,FALSE)*C754),2)))))</f>
        <v/>
      </c>
      <c r="G754" t="str">
        <f t="shared" si="23"/>
        <v/>
      </c>
      <c r="N754" t="str">
        <f t="shared" si="24"/>
        <v/>
      </c>
      <c r="O754" t="str">
        <f>IF(G754="","",HLOOKUP(N754,Reference!$H$70:$AL$112,43,FALSE))</f>
        <v/>
      </c>
    </row>
    <row r="755" spans="5:15" x14ac:dyDescent="0.45">
      <c r="E755" t="str">
        <f>IF(B755="","",VLOOKUP(B755,Reference!$B$3:$F$42,2,FALSE))</f>
        <v/>
      </c>
      <c r="F755" s="89" t="str">
        <f>IF(B755="","",IF(E755="Each",D755/C755,IF(E755="Count",$H$5*D755/C755,IF(E755="Area",ROUNDUP(D755/(VLOOKUP(B755,Reference!$H$70:$AL$112,M755,FALSE)*(C755/$H$6)),2),ROUNDUP(D755/(VLOOKUP(B755,Reference!$H$70:$AL$112,M755,FALSE)*C755),2)))))</f>
        <v/>
      </c>
      <c r="G755" t="str">
        <f t="shared" si="23"/>
        <v/>
      </c>
      <c r="N755" t="str">
        <f t="shared" si="24"/>
        <v/>
      </c>
      <c r="O755" t="str">
        <f>IF(G755="","",HLOOKUP(N755,Reference!$H$70:$AL$112,43,FALSE))</f>
        <v/>
      </c>
    </row>
    <row r="756" spans="5:15" x14ac:dyDescent="0.45">
      <c r="E756" t="str">
        <f>IF(B756="","",VLOOKUP(B756,Reference!$B$3:$F$42,2,FALSE))</f>
        <v/>
      </c>
      <c r="F756" s="89" t="str">
        <f>IF(B756="","",IF(E756="Each",D756/C756,IF(E756="Count",$H$5*D756/C756,IF(E756="Area",ROUNDUP(D756/(VLOOKUP(B756,Reference!$H$70:$AL$112,M756,FALSE)*(C756/$H$6)),2),ROUNDUP(D756/(VLOOKUP(B756,Reference!$H$70:$AL$112,M756,FALSE)*C756),2)))))</f>
        <v/>
      </c>
      <c r="G756" t="str">
        <f t="shared" si="23"/>
        <v/>
      </c>
      <c r="N756" t="str">
        <f t="shared" si="24"/>
        <v/>
      </c>
      <c r="O756" t="str">
        <f>IF(G756="","",HLOOKUP(N756,Reference!$H$70:$AL$112,43,FALSE))</f>
        <v/>
      </c>
    </row>
    <row r="757" spans="5:15" x14ac:dyDescent="0.45">
      <c r="E757" t="str">
        <f>IF(B757="","",VLOOKUP(B757,Reference!$B$3:$F$42,2,FALSE))</f>
        <v/>
      </c>
      <c r="F757" s="89" t="str">
        <f>IF(B757="","",IF(E757="Each",D757/C757,IF(E757="Count",$H$5*D757/C757,IF(E757="Area",ROUNDUP(D757/(VLOOKUP(B757,Reference!$H$70:$AL$112,M757,FALSE)*(C757/$H$6)),2),ROUNDUP(D757/(VLOOKUP(B757,Reference!$H$70:$AL$112,M757,FALSE)*C757),2)))))</f>
        <v/>
      </c>
      <c r="G757" t="str">
        <f t="shared" si="23"/>
        <v/>
      </c>
      <c r="N757" t="str">
        <f t="shared" si="24"/>
        <v/>
      </c>
      <c r="O757" t="str">
        <f>IF(G757="","",HLOOKUP(N757,Reference!$H$70:$AL$112,43,FALSE))</f>
        <v/>
      </c>
    </row>
    <row r="758" spans="5:15" x14ac:dyDescent="0.45">
      <c r="E758" t="str">
        <f>IF(B758="","",VLOOKUP(B758,Reference!$B$3:$F$42,2,FALSE))</f>
        <v/>
      </c>
      <c r="F758" s="89" t="str">
        <f>IF(B758="","",IF(E758="Each",D758/C758,IF(E758="Count",$H$5*D758/C758,IF(E758="Area",ROUNDUP(D758/(VLOOKUP(B758,Reference!$H$70:$AL$112,M758,FALSE)*(C758/$H$6)),2),ROUNDUP(D758/(VLOOKUP(B758,Reference!$H$70:$AL$112,M758,FALSE)*C758),2)))))</f>
        <v/>
      </c>
      <c r="G758" t="str">
        <f t="shared" si="23"/>
        <v/>
      </c>
      <c r="N758" t="str">
        <f t="shared" si="24"/>
        <v/>
      </c>
      <c r="O758" t="str">
        <f>IF(G758="","",HLOOKUP(N758,Reference!$H$70:$AL$112,43,FALSE))</f>
        <v/>
      </c>
    </row>
    <row r="759" spans="5:15" x14ac:dyDescent="0.45">
      <c r="E759" t="str">
        <f>IF(B759="","",VLOOKUP(B759,Reference!$B$3:$F$42,2,FALSE))</f>
        <v/>
      </c>
      <c r="F759" s="89" t="str">
        <f>IF(B759="","",IF(E759="Each",D759/C759,IF(E759="Count",$H$5*D759/C759,IF(E759="Area",ROUNDUP(D759/(VLOOKUP(B759,Reference!$H$70:$AL$112,M759,FALSE)*(C759/$H$6)),2),ROUNDUP(D759/(VLOOKUP(B759,Reference!$H$70:$AL$112,M759,FALSE)*C759),2)))))</f>
        <v/>
      </c>
      <c r="G759" t="str">
        <f t="shared" si="23"/>
        <v/>
      </c>
      <c r="N759" t="str">
        <f t="shared" si="24"/>
        <v/>
      </c>
      <c r="O759" t="str">
        <f>IF(G759="","",HLOOKUP(N759,Reference!$H$70:$AL$112,43,FALSE))</f>
        <v/>
      </c>
    </row>
    <row r="760" spans="5:15" x14ac:dyDescent="0.45">
      <c r="E760" t="str">
        <f>IF(B760="","",VLOOKUP(B760,Reference!$B$3:$F$42,2,FALSE))</f>
        <v/>
      </c>
      <c r="F760" s="89" t="str">
        <f>IF(B760="","",IF(E760="Each",D760/C760,IF(E760="Count",$H$5*D760/C760,IF(E760="Area",ROUNDUP(D760/(VLOOKUP(B760,Reference!$H$70:$AL$112,M760,FALSE)*(C760/$H$6)),2),ROUNDUP(D760/(VLOOKUP(B760,Reference!$H$70:$AL$112,M760,FALSE)*C760),2)))))</f>
        <v/>
      </c>
      <c r="G760" t="str">
        <f t="shared" si="23"/>
        <v/>
      </c>
      <c r="N760" t="str">
        <f t="shared" si="24"/>
        <v/>
      </c>
      <c r="O760" t="str">
        <f>IF(G760="","",HLOOKUP(N760,Reference!$H$70:$AL$112,43,FALSE))</f>
        <v/>
      </c>
    </row>
    <row r="761" spans="5:15" x14ac:dyDescent="0.45">
      <c r="E761" t="str">
        <f>IF(B761="","",VLOOKUP(B761,Reference!$B$3:$F$42,2,FALSE))</f>
        <v/>
      </c>
      <c r="F761" s="89" t="str">
        <f>IF(B761="","",IF(E761="Each",D761/C761,IF(E761="Count",$H$5*D761/C761,IF(E761="Area",ROUNDUP(D761/(VLOOKUP(B761,Reference!$H$70:$AL$112,M761,FALSE)*(C761/$H$6)),2),ROUNDUP(D761/(VLOOKUP(B761,Reference!$H$70:$AL$112,M761,FALSE)*C761),2)))))</f>
        <v/>
      </c>
      <c r="G761" t="str">
        <f t="shared" si="23"/>
        <v/>
      </c>
      <c r="N761" t="str">
        <f t="shared" si="24"/>
        <v/>
      </c>
      <c r="O761" t="str">
        <f>IF(G761="","",HLOOKUP(N761,Reference!$H$70:$AL$112,43,FALSE))</f>
        <v/>
      </c>
    </row>
    <row r="762" spans="5:15" x14ac:dyDescent="0.45">
      <c r="E762" t="str">
        <f>IF(B762="","",VLOOKUP(B762,Reference!$B$3:$F$42,2,FALSE))</f>
        <v/>
      </c>
      <c r="F762" s="89" t="str">
        <f>IF(B762="","",IF(E762="Each",D762/C762,IF(E762="Count",$H$5*D762/C762,IF(E762="Area",ROUNDUP(D762/(VLOOKUP(B762,Reference!$H$70:$AL$112,M762,FALSE)*(C762/$H$6)),2),ROUNDUP(D762/(VLOOKUP(B762,Reference!$H$70:$AL$112,M762,FALSE)*C762),2)))))</f>
        <v/>
      </c>
      <c r="G762" t="str">
        <f t="shared" si="23"/>
        <v/>
      </c>
      <c r="N762" t="str">
        <f t="shared" si="24"/>
        <v/>
      </c>
      <c r="O762" t="str">
        <f>IF(G762="","",HLOOKUP(N762,Reference!$H$70:$AL$112,43,FALSE))</f>
        <v/>
      </c>
    </row>
    <row r="763" spans="5:15" x14ac:dyDescent="0.45">
      <c r="E763" t="str">
        <f>IF(B763="","",VLOOKUP(B763,Reference!$B$3:$F$42,2,FALSE))</f>
        <v/>
      </c>
      <c r="F763" s="89" t="str">
        <f>IF(B763="","",IF(E763="Each",D763/C763,IF(E763="Count",$H$5*D763/C763,IF(E763="Area",ROUNDUP(D763/(VLOOKUP(B763,Reference!$H$70:$AL$112,M763,FALSE)*(C763/$H$6)),2),ROUNDUP(D763/(VLOOKUP(B763,Reference!$H$70:$AL$112,M763,FALSE)*C763),2)))))</f>
        <v/>
      </c>
      <c r="G763" t="str">
        <f t="shared" si="23"/>
        <v/>
      </c>
      <c r="N763" t="str">
        <f t="shared" si="24"/>
        <v/>
      </c>
      <c r="O763" t="str">
        <f>IF(G763="","",HLOOKUP(N763,Reference!$H$70:$AL$112,43,FALSE))</f>
        <v/>
      </c>
    </row>
    <row r="764" spans="5:15" x14ac:dyDescent="0.45">
      <c r="E764" t="str">
        <f>IF(B764="","",VLOOKUP(B764,Reference!$B$3:$F$42,2,FALSE))</f>
        <v/>
      </c>
      <c r="F764" s="89" t="str">
        <f>IF(B764="","",IF(E764="Each",D764/C764,IF(E764="Count",$H$5*D764/C764,IF(E764="Area",ROUNDUP(D764/(VLOOKUP(B764,Reference!$H$70:$AL$112,M764,FALSE)*(C764/$H$6)),2),ROUNDUP(D764/(VLOOKUP(B764,Reference!$H$70:$AL$112,M764,FALSE)*C764),2)))))</f>
        <v/>
      </c>
      <c r="G764" t="str">
        <f t="shared" si="23"/>
        <v/>
      </c>
      <c r="N764" t="str">
        <f t="shared" si="24"/>
        <v/>
      </c>
      <c r="O764" t="str">
        <f>IF(G764="","",HLOOKUP(N764,Reference!$H$70:$AL$112,43,FALSE))</f>
        <v/>
      </c>
    </row>
    <row r="765" spans="5:15" x14ac:dyDescent="0.45">
      <c r="E765" t="str">
        <f>IF(B765="","",VLOOKUP(B765,Reference!$B$3:$F$42,2,FALSE))</f>
        <v/>
      </c>
      <c r="F765" s="89" t="str">
        <f>IF(B765="","",IF(E765="Each",D765/C765,IF(E765="Count",$H$5*D765/C765,IF(E765="Area",ROUNDUP(D765/(VLOOKUP(B765,Reference!$H$70:$AL$112,M765,FALSE)*(C765/$H$6)),2),ROUNDUP(D765/(VLOOKUP(B765,Reference!$H$70:$AL$112,M765,FALSE)*C765),2)))))</f>
        <v/>
      </c>
      <c r="G765" t="str">
        <f t="shared" si="23"/>
        <v/>
      </c>
      <c r="N765" t="str">
        <f t="shared" si="24"/>
        <v/>
      </c>
      <c r="O765" t="str">
        <f>IF(G765="","",HLOOKUP(N765,Reference!$H$70:$AL$112,43,FALSE))</f>
        <v/>
      </c>
    </row>
    <row r="766" spans="5:15" x14ac:dyDescent="0.45">
      <c r="E766" t="str">
        <f>IF(B766="","",VLOOKUP(B766,Reference!$B$3:$F$42,2,FALSE))</f>
        <v/>
      </c>
      <c r="F766" s="89" t="str">
        <f>IF(B766="","",IF(E766="Each",D766/C766,IF(E766="Count",$H$5*D766/C766,IF(E766="Area",ROUNDUP(D766/(VLOOKUP(B766,Reference!$H$70:$AL$112,M766,FALSE)*(C766/$H$6)),2),ROUNDUP(D766/(VLOOKUP(B766,Reference!$H$70:$AL$112,M766,FALSE)*C766),2)))))</f>
        <v/>
      </c>
      <c r="G766" t="str">
        <f t="shared" si="23"/>
        <v/>
      </c>
      <c r="N766" t="str">
        <f t="shared" si="24"/>
        <v/>
      </c>
      <c r="O766" t="str">
        <f>IF(G766="","",HLOOKUP(N766,Reference!$H$70:$AL$112,43,FALSE))</f>
        <v/>
      </c>
    </row>
    <row r="767" spans="5:15" x14ac:dyDescent="0.45">
      <c r="E767" t="str">
        <f>IF(B767="","",VLOOKUP(B767,Reference!$B$3:$F$42,2,FALSE))</f>
        <v/>
      </c>
      <c r="F767" s="89" t="str">
        <f>IF(B767="","",IF(E767="Each",D767/C767,IF(E767="Count",$H$5*D767/C767,IF(E767="Area",ROUNDUP(D767/(VLOOKUP(B767,Reference!$H$70:$AL$112,M767,FALSE)*(C767/$H$6)),2),ROUNDUP(D767/(VLOOKUP(B767,Reference!$H$70:$AL$112,M767,FALSE)*C767),2)))))</f>
        <v/>
      </c>
      <c r="G767" t="str">
        <f t="shared" si="23"/>
        <v/>
      </c>
      <c r="N767" t="str">
        <f t="shared" si="24"/>
        <v/>
      </c>
      <c r="O767" t="str">
        <f>IF(G767="","",HLOOKUP(N767,Reference!$H$70:$AL$112,43,FALSE))</f>
        <v/>
      </c>
    </row>
    <row r="768" spans="5:15" x14ac:dyDescent="0.45">
      <c r="E768" t="str">
        <f>IF(B768="","",VLOOKUP(B768,Reference!$B$3:$F$42,2,FALSE))</f>
        <v/>
      </c>
      <c r="F768" s="89" t="str">
        <f>IF(B768="","",IF(E768="Each",D768/C768,IF(E768="Count",$H$5*D768/C768,IF(E768="Area",ROUNDUP(D768/(VLOOKUP(B768,Reference!$H$70:$AL$112,M768,FALSE)*(C768/$H$6)),2),ROUNDUP(D768/(VLOOKUP(B768,Reference!$H$70:$AL$112,M768,FALSE)*C768),2)))))</f>
        <v/>
      </c>
      <c r="G768" t="str">
        <f t="shared" si="23"/>
        <v/>
      </c>
      <c r="N768" t="str">
        <f t="shared" si="24"/>
        <v/>
      </c>
      <c r="O768" t="str">
        <f>IF(G768="","",HLOOKUP(N768,Reference!$H$70:$AL$112,43,FALSE))</f>
        <v/>
      </c>
    </row>
    <row r="769" spans="5:15" x14ac:dyDescent="0.45">
      <c r="E769" t="str">
        <f>IF(B769="","",VLOOKUP(B769,Reference!$B$3:$F$42,2,FALSE))</f>
        <v/>
      </c>
      <c r="F769" s="89" t="str">
        <f>IF(B769="","",IF(E769="Each",D769/C769,IF(E769="Count",$H$5*D769/C769,IF(E769="Area",ROUNDUP(D769/(VLOOKUP(B769,Reference!$H$70:$AL$112,M769,FALSE)*(C769/$H$6)),2),ROUNDUP(D769/(VLOOKUP(B769,Reference!$H$70:$AL$112,M769,FALSE)*C769),2)))))</f>
        <v/>
      </c>
      <c r="G769" t="str">
        <f t="shared" si="23"/>
        <v/>
      </c>
      <c r="N769" t="str">
        <f t="shared" si="24"/>
        <v/>
      </c>
      <c r="O769" t="str">
        <f>IF(G769="","",HLOOKUP(N769,Reference!$H$70:$AL$112,43,FALSE))</f>
        <v/>
      </c>
    </row>
    <row r="770" spans="5:15" x14ac:dyDescent="0.45">
      <c r="E770" t="str">
        <f>IF(B770="","",VLOOKUP(B770,Reference!$B$3:$F$42,2,FALSE))</f>
        <v/>
      </c>
      <c r="F770" s="89" t="str">
        <f>IF(B770="","",IF(E770="Each",D770/C770,IF(E770="Count",$H$5*D770/C770,IF(E770="Area",ROUNDUP(D770/(VLOOKUP(B770,Reference!$H$70:$AL$112,M770,FALSE)*(C770/$H$6)),2),ROUNDUP(D770/(VLOOKUP(B770,Reference!$H$70:$AL$112,M770,FALSE)*C770),2)))))</f>
        <v/>
      </c>
      <c r="G770" t="str">
        <f t="shared" si="23"/>
        <v/>
      </c>
      <c r="N770" t="str">
        <f t="shared" si="24"/>
        <v/>
      </c>
      <c r="O770" t="str">
        <f>IF(G770="","",HLOOKUP(N770,Reference!$H$70:$AL$112,43,FALSE))</f>
        <v/>
      </c>
    </row>
    <row r="771" spans="5:15" x14ac:dyDescent="0.45">
      <c r="E771" t="str">
        <f>IF(B771="","",VLOOKUP(B771,Reference!$B$3:$F$42,2,FALSE))</f>
        <v/>
      </c>
      <c r="F771" s="89" t="str">
        <f>IF(B771="","",IF(E771="Each",D771/C771,IF(E771="Count",$H$5*D771/C771,IF(E771="Area",ROUNDUP(D771/(VLOOKUP(B771,Reference!$H$70:$AL$112,M771,FALSE)*(C771/$H$6)),2),ROUNDUP(D771/(VLOOKUP(B771,Reference!$H$70:$AL$112,M771,FALSE)*C771),2)))))</f>
        <v/>
      </c>
      <c r="G771" t="str">
        <f t="shared" si="23"/>
        <v/>
      </c>
      <c r="N771" t="str">
        <f t="shared" si="24"/>
        <v/>
      </c>
      <c r="O771" t="str">
        <f>IF(G771="","",HLOOKUP(N771,Reference!$H$70:$AL$112,43,FALSE))</f>
        <v/>
      </c>
    </row>
    <row r="772" spans="5:15" x14ac:dyDescent="0.45">
      <c r="E772" t="str">
        <f>IF(B772="","",VLOOKUP(B772,Reference!$B$3:$F$42,2,FALSE))</f>
        <v/>
      </c>
      <c r="F772" s="89" t="str">
        <f>IF(B772="","",IF(E772="Each",D772/C772,IF(E772="Count",$H$5*D772/C772,IF(E772="Area",ROUNDUP(D772/(VLOOKUP(B772,Reference!$H$70:$AL$112,M772,FALSE)*(C772/$H$6)),2),ROUNDUP(D772/(VLOOKUP(B772,Reference!$H$70:$AL$112,M772,FALSE)*C772),2)))))</f>
        <v/>
      </c>
      <c r="G772" t="str">
        <f t="shared" si="23"/>
        <v/>
      </c>
      <c r="N772" t="str">
        <f t="shared" si="24"/>
        <v/>
      </c>
      <c r="O772" t="str">
        <f>IF(G772="","",HLOOKUP(N772,Reference!$H$70:$AL$112,43,FALSE))</f>
        <v/>
      </c>
    </row>
    <row r="773" spans="5:15" x14ac:dyDescent="0.45">
      <c r="E773" t="str">
        <f>IF(B773="","",VLOOKUP(B773,Reference!$B$3:$F$42,2,FALSE))</f>
        <v/>
      </c>
      <c r="F773" s="89" t="str">
        <f>IF(B773="","",IF(E773="Each",D773/C773,IF(E773="Count",$H$5*D773/C773,IF(E773="Area",ROUNDUP(D773/(VLOOKUP(B773,Reference!$H$70:$AL$112,M773,FALSE)*(C773/$H$6)),2),ROUNDUP(D773/(VLOOKUP(B773,Reference!$H$70:$AL$112,M773,FALSE)*C773),2)))))</f>
        <v/>
      </c>
      <c r="G773" t="str">
        <f t="shared" si="23"/>
        <v/>
      </c>
      <c r="N773" t="str">
        <f t="shared" si="24"/>
        <v/>
      </c>
      <c r="O773" t="str">
        <f>IF(G773="","",HLOOKUP(N773,Reference!$H$70:$AL$112,43,FALSE))</f>
        <v/>
      </c>
    </row>
    <row r="774" spans="5:15" x14ac:dyDescent="0.45">
      <c r="E774" t="str">
        <f>IF(B774="","",VLOOKUP(B774,Reference!$B$3:$F$42,2,FALSE))</f>
        <v/>
      </c>
      <c r="F774" s="89" t="str">
        <f>IF(B774="","",IF(E774="Each",D774/C774,IF(E774="Count",$H$5*D774/C774,IF(E774="Area",ROUNDUP(D774/(VLOOKUP(B774,Reference!$H$70:$AL$112,M774,FALSE)*(C774/$H$6)),2),ROUNDUP(D774/(VLOOKUP(B774,Reference!$H$70:$AL$112,M774,FALSE)*C774),2)))))</f>
        <v/>
      </c>
      <c r="G774" t="str">
        <f t="shared" si="23"/>
        <v/>
      </c>
      <c r="N774" t="str">
        <f t="shared" si="24"/>
        <v/>
      </c>
      <c r="O774" t="str">
        <f>IF(G774="","",HLOOKUP(N774,Reference!$H$70:$AL$112,43,FALSE))</f>
        <v/>
      </c>
    </row>
    <row r="775" spans="5:15" x14ac:dyDescent="0.45">
      <c r="E775" t="str">
        <f>IF(B775="","",VLOOKUP(B775,Reference!$B$3:$F$42,2,FALSE))</f>
        <v/>
      </c>
      <c r="F775" s="89" t="str">
        <f>IF(B775="","",IF(E775="Each",D775/C775,IF(E775="Count",$H$5*D775/C775,IF(E775="Area",ROUNDUP(D775/(VLOOKUP(B775,Reference!$H$70:$AL$112,M775,FALSE)*(C775/$H$6)),2),ROUNDUP(D775/(VLOOKUP(B775,Reference!$H$70:$AL$112,M775,FALSE)*C775),2)))))</f>
        <v/>
      </c>
      <c r="G775" t="str">
        <f t="shared" si="23"/>
        <v/>
      </c>
      <c r="N775" t="str">
        <f t="shared" si="24"/>
        <v/>
      </c>
      <c r="O775" t="str">
        <f>IF(G775="","",HLOOKUP(N775,Reference!$H$70:$AL$112,43,FALSE))</f>
        <v/>
      </c>
    </row>
    <row r="776" spans="5:15" x14ac:dyDescent="0.45">
      <c r="E776" t="str">
        <f>IF(B776="","",VLOOKUP(B776,Reference!$B$3:$F$42,2,FALSE))</f>
        <v/>
      </c>
      <c r="F776" s="89" t="str">
        <f>IF(B776="","",IF(E776="Each",D776/C776,IF(E776="Count",$H$5*D776/C776,IF(E776="Area",ROUNDUP(D776/(VLOOKUP(B776,Reference!$H$70:$AL$112,M776,FALSE)*(C776/$H$6)),2),ROUNDUP(D776/(VLOOKUP(B776,Reference!$H$70:$AL$112,M776,FALSE)*C776),2)))))</f>
        <v/>
      </c>
      <c r="G776" t="str">
        <f t="shared" si="23"/>
        <v/>
      </c>
      <c r="N776" t="str">
        <f t="shared" si="24"/>
        <v/>
      </c>
      <c r="O776" t="str">
        <f>IF(G776="","",HLOOKUP(N776,Reference!$H$70:$AL$112,43,FALSE))</f>
        <v/>
      </c>
    </row>
    <row r="777" spans="5:15" x14ac:dyDescent="0.45">
      <c r="E777" t="str">
        <f>IF(B777="","",VLOOKUP(B777,Reference!$B$3:$F$42,2,FALSE))</f>
        <v/>
      </c>
      <c r="F777" s="89" t="str">
        <f>IF(B777="","",IF(E777="Each",D777/C777,IF(E777="Count",$H$5*D777/C777,IF(E777="Area",ROUNDUP(D777/(VLOOKUP(B777,Reference!$H$70:$AL$112,M777,FALSE)*(C777/$H$6)),2),ROUNDUP(D777/(VLOOKUP(B777,Reference!$H$70:$AL$112,M777,FALSE)*C777),2)))))</f>
        <v/>
      </c>
      <c r="G777" t="str">
        <f t="shared" si="23"/>
        <v/>
      </c>
      <c r="N777" t="str">
        <f t="shared" si="24"/>
        <v/>
      </c>
      <c r="O777" t="str">
        <f>IF(G777="","",HLOOKUP(N777,Reference!$H$70:$AL$112,43,FALSE))</f>
        <v/>
      </c>
    </row>
    <row r="778" spans="5:15" x14ac:dyDescent="0.45">
      <c r="E778" t="str">
        <f>IF(B778="","",VLOOKUP(B778,Reference!$B$3:$F$42,2,FALSE))</f>
        <v/>
      </c>
      <c r="F778" s="89" t="str">
        <f>IF(B778="","",IF(E778="Each",D778/C778,IF(E778="Count",$H$5*D778/C778,IF(E778="Area",ROUNDUP(D778/(VLOOKUP(B778,Reference!$H$70:$AL$112,M778,FALSE)*(C778/$H$6)),2),ROUNDUP(D778/(VLOOKUP(B778,Reference!$H$70:$AL$112,M778,FALSE)*C778),2)))))</f>
        <v/>
      </c>
      <c r="G778" t="str">
        <f t="shared" si="23"/>
        <v/>
      </c>
      <c r="N778" t="str">
        <f t="shared" si="24"/>
        <v/>
      </c>
      <c r="O778" t="str">
        <f>IF(G778="","",HLOOKUP(N778,Reference!$H$70:$AL$112,43,FALSE))</f>
        <v/>
      </c>
    </row>
    <row r="779" spans="5:15" x14ac:dyDescent="0.45">
      <c r="E779" t="str">
        <f>IF(B779="","",VLOOKUP(B779,Reference!$B$3:$F$42,2,FALSE))</f>
        <v/>
      </c>
      <c r="F779" s="89" t="str">
        <f>IF(B779="","",IF(E779="Each",D779/C779,IF(E779="Count",$H$5*D779/C779,IF(E779="Area",ROUNDUP(D779/(VLOOKUP(B779,Reference!$H$70:$AL$112,M779,FALSE)*(C779/$H$6)),2),ROUNDUP(D779/(VLOOKUP(B779,Reference!$H$70:$AL$112,M779,FALSE)*C779),2)))))</f>
        <v/>
      </c>
      <c r="G779" t="str">
        <f t="shared" ref="G779:G842" si="25">IF(B779="","",VLOOKUP(E779,$E$2:$L$8,8,FALSE))</f>
        <v/>
      </c>
      <c r="N779" t="str">
        <f t="shared" si="24"/>
        <v/>
      </c>
      <c r="O779" t="str">
        <f>IF(G779="","",HLOOKUP(N779,Reference!$H$70:$AL$112,43,FALSE))</f>
        <v/>
      </c>
    </row>
    <row r="780" spans="5:15" x14ac:dyDescent="0.45">
      <c r="E780" t="str">
        <f>IF(B780="","",VLOOKUP(B780,Reference!$B$3:$F$42,2,FALSE))</f>
        <v/>
      </c>
      <c r="F780" s="89" t="str">
        <f>IF(B780="","",IF(E780="Each",D780/C780,IF(E780="Count",$H$5*D780/C780,IF(E780="Area",ROUNDUP(D780/(VLOOKUP(B780,Reference!$H$70:$AL$112,M780,FALSE)*(C780/$H$6)),2),ROUNDUP(D780/(VLOOKUP(B780,Reference!$H$70:$AL$112,M780,FALSE)*C780),2)))))</f>
        <v/>
      </c>
      <c r="G780" t="str">
        <f t="shared" si="25"/>
        <v/>
      </c>
      <c r="N780" t="str">
        <f t="shared" si="24"/>
        <v/>
      </c>
      <c r="O780" t="str">
        <f>IF(G780="","",HLOOKUP(N780,Reference!$H$70:$AL$112,43,FALSE))</f>
        <v/>
      </c>
    </row>
    <row r="781" spans="5:15" x14ac:dyDescent="0.45">
      <c r="E781" t="str">
        <f>IF(B781="","",VLOOKUP(B781,Reference!$B$3:$F$42,2,FALSE))</f>
        <v/>
      </c>
      <c r="F781" s="89" t="str">
        <f>IF(B781="","",IF(E781="Each",D781/C781,IF(E781="Count",$H$5*D781/C781,IF(E781="Area",ROUNDUP(D781/(VLOOKUP(B781,Reference!$H$70:$AL$112,M781,FALSE)*(C781/$H$6)),2),ROUNDUP(D781/(VLOOKUP(B781,Reference!$H$70:$AL$112,M781,FALSE)*C781),2)))))</f>
        <v/>
      </c>
      <c r="G781" t="str">
        <f t="shared" si="25"/>
        <v/>
      </c>
      <c r="N781" t="str">
        <f t="shared" si="24"/>
        <v/>
      </c>
      <c r="O781" t="str">
        <f>IF(G781="","",HLOOKUP(N781,Reference!$H$70:$AL$112,43,FALSE))</f>
        <v/>
      </c>
    </row>
    <row r="782" spans="5:15" x14ac:dyDescent="0.45">
      <c r="E782" t="str">
        <f>IF(B782="","",VLOOKUP(B782,Reference!$B$3:$F$42,2,FALSE))</f>
        <v/>
      </c>
      <c r="F782" s="89" t="str">
        <f>IF(B782="","",IF(E782="Each",D782/C782,IF(E782="Count",$H$5*D782/C782,IF(E782="Area",ROUNDUP(D782/(VLOOKUP(B782,Reference!$H$70:$AL$112,M782,FALSE)*(C782/$H$6)),2),ROUNDUP(D782/(VLOOKUP(B782,Reference!$H$70:$AL$112,M782,FALSE)*C782),2)))))</f>
        <v/>
      </c>
      <c r="G782" t="str">
        <f t="shared" si="25"/>
        <v/>
      </c>
      <c r="N782" t="str">
        <f t="shared" si="24"/>
        <v/>
      </c>
      <c r="O782" t="str">
        <f>IF(G782="","",HLOOKUP(N782,Reference!$H$70:$AL$112,43,FALSE))</f>
        <v/>
      </c>
    </row>
    <row r="783" spans="5:15" x14ac:dyDescent="0.45">
      <c r="E783" t="str">
        <f>IF(B783="","",VLOOKUP(B783,Reference!$B$3:$F$42,2,FALSE))</f>
        <v/>
      </c>
      <c r="F783" s="89" t="str">
        <f>IF(B783="","",IF(E783="Each",D783/C783,IF(E783="Count",$H$5*D783/C783,IF(E783="Area",ROUNDUP(D783/(VLOOKUP(B783,Reference!$H$70:$AL$112,M783,FALSE)*(C783/$H$6)),2),ROUNDUP(D783/(VLOOKUP(B783,Reference!$H$70:$AL$112,M783,FALSE)*C783),2)))))</f>
        <v/>
      </c>
      <c r="G783" t="str">
        <f t="shared" si="25"/>
        <v/>
      </c>
      <c r="N783" t="str">
        <f t="shared" si="24"/>
        <v/>
      </c>
      <c r="O783" t="str">
        <f>IF(G783="","",HLOOKUP(N783,Reference!$H$70:$AL$112,43,FALSE))</f>
        <v/>
      </c>
    </row>
    <row r="784" spans="5:15" x14ac:dyDescent="0.45">
      <c r="E784" t="str">
        <f>IF(B784="","",VLOOKUP(B784,Reference!$B$3:$F$42,2,FALSE))</f>
        <v/>
      </c>
      <c r="F784" s="89" t="str">
        <f>IF(B784="","",IF(E784="Each",D784/C784,IF(E784="Count",$H$5*D784/C784,IF(E784="Area",ROUNDUP(D784/(VLOOKUP(B784,Reference!$H$70:$AL$112,M784,FALSE)*(C784/$H$6)),2),ROUNDUP(D784/(VLOOKUP(B784,Reference!$H$70:$AL$112,M784,FALSE)*C784),2)))))</f>
        <v/>
      </c>
      <c r="G784" t="str">
        <f t="shared" si="25"/>
        <v/>
      </c>
      <c r="N784" t="str">
        <f t="shared" si="24"/>
        <v/>
      </c>
      <c r="O784" t="str">
        <f>IF(G784="","",HLOOKUP(N784,Reference!$H$70:$AL$112,43,FALSE))</f>
        <v/>
      </c>
    </row>
    <row r="785" spans="5:15" x14ac:dyDescent="0.45">
      <c r="E785" t="str">
        <f>IF(B785="","",VLOOKUP(B785,Reference!$B$3:$F$42,2,FALSE))</f>
        <v/>
      </c>
      <c r="F785" s="89" t="str">
        <f>IF(B785="","",IF(E785="Each",D785/C785,IF(E785="Count",$H$5*D785/C785,IF(E785="Area",ROUNDUP(D785/(VLOOKUP(B785,Reference!$H$70:$AL$112,M785,FALSE)*(C785/$H$6)),2),ROUNDUP(D785/(VLOOKUP(B785,Reference!$H$70:$AL$112,M785,FALSE)*C785),2)))))</f>
        <v/>
      </c>
      <c r="G785" t="str">
        <f t="shared" si="25"/>
        <v/>
      </c>
      <c r="N785" t="str">
        <f t="shared" si="24"/>
        <v/>
      </c>
      <c r="O785" t="str">
        <f>IF(G785="","",HLOOKUP(N785,Reference!$H$70:$AL$112,43,FALSE))</f>
        <v/>
      </c>
    </row>
    <row r="786" spans="5:15" x14ac:dyDescent="0.45">
      <c r="E786" t="str">
        <f>IF(B786="","",VLOOKUP(B786,Reference!$B$3:$F$42,2,FALSE))</f>
        <v/>
      </c>
      <c r="F786" s="89" t="str">
        <f>IF(B786="","",IF(E786="Each",D786/C786,IF(E786="Count",$H$5*D786/C786,IF(E786="Area",ROUNDUP(D786/(VLOOKUP(B786,Reference!$H$70:$AL$112,M786,FALSE)*(C786/$H$6)),2),ROUNDUP(D786/(VLOOKUP(B786,Reference!$H$70:$AL$112,M786,FALSE)*C786),2)))))</f>
        <v/>
      </c>
      <c r="G786" t="str">
        <f t="shared" si="25"/>
        <v/>
      </c>
      <c r="N786" t="str">
        <f t="shared" si="24"/>
        <v/>
      </c>
      <c r="O786" t="str">
        <f>IF(G786="","",HLOOKUP(N786,Reference!$H$70:$AL$112,43,FALSE))</f>
        <v/>
      </c>
    </row>
    <row r="787" spans="5:15" x14ac:dyDescent="0.45">
      <c r="E787" t="str">
        <f>IF(B787="","",VLOOKUP(B787,Reference!$B$3:$F$42,2,FALSE))</f>
        <v/>
      </c>
      <c r="F787" s="89" t="str">
        <f>IF(B787="","",IF(E787="Each",D787/C787,IF(E787="Count",$H$5*D787/C787,IF(E787="Area",ROUNDUP(D787/(VLOOKUP(B787,Reference!$H$70:$AL$112,M787,FALSE)*(C787/$H$6)),2),ROUNDUP(D787/(VLOOKUP(B787,Reference!$H$70:$AL$112,M787,FALSE)*C787),2)))))</f>
        <v/>
      </c>
      <c r="G787" t="str">
        <f t="shared" si="25"/>
        <v/>
      </c>
      <c r="N787" t="str">
        <f t="shared" si="24"/>
        <v/>
      </c>
      <c r="O787" t="str">
        <f>IF(G787="","",HLOOKUP(N787,Reference!$H$70:$AL$112,43,FALSE))</f>
        <v/>
      </c>
    </row>
    <row r="788" spans="5:15" x14ac:dyDescent="0.45">
      <c r="E788" t="str">
        <f>IF(B788="","",VLOOKUP(B788,Reference!$B$3:$F$42,2,FALSE))</f>
        <v/>
      </c>
      <c r="F788" s="89" t="str">
        <f>IF(B788="","",IF(E788="Each",D788/C788,IF(E788="Count",$H$5*D788/C788,IF(E788="Area",ROUNDUP(D788/(VLOOKUP(B788,Reference!$H$70:$AL$112,M788,FALSE)*(C788/$H$6)),2),ROUNDUP(D788/(VLOOKUP(B788,Reference!$H$70:$AL$112,M788,FALSE)*C788),2)))))</f>
        <v/>
      </c>
      <c r="G788" t="str">
        <f t="shared" si="25"/>
        <v/>
      </c>
      <c r="N788" t="str">
        <f t="shared" si="24"/>
        <v/>
      </c>
      <c r="O788" t="str">
        <f>IF(G788="","",HLOOKUP(N788,Reference!$H$70:$AL$112,43,FALSE))</f>
        <v/>
      </c>
    </row>
    <row r="789" spans="5:15" x14ac:dyDescent="0.45">
      <c r="E789" t="str">
        <f>IF(B789="","",VLOOKUP(B789,Reference!$B$3:$F$42,2,FALSE))</f>
        <v/>
      </c>
      <c r="F789" s="89" t="str">
        <f>IF(B789="","",IF(E789="Each",D789/C789,IF(E789="Count",$H$5*D789/C789,IF(E789="Area",ROUNDUP(D789/(VLOOKUP(B789,Reference!$H$70:$AL$112,M789,FALSE)*(C789/$H$6)),2),ROUNDUP(D789/(VLOOKUP(B789,Reference!$H$70:$AL$112,M789,FALSE)*C789),2)))))</f>
        <v/>
      </c>
      <c r="G789" t="str">
        <f t="shared" si="25"/>
        <v/>
      </c>
      <c r="N789" t="str">
        <f t="shared" si="24"/>
        <v/>
      </c>
      <c r="O789" t="str">
        <f>IF(G789="","",HLOOKUP(N789,Reference!$H$70:$AL$112,43,FALSE))</f>
        <v/>
      </c>
    </row>
    <row r="790" spans="5:15" x14ac:dyDescent="0.45">
      <c r="E790" t="str">
        <f>IF(B790="","",VLOOKUP(B790,Reference!$B$3:$F$42,2,FALSE))</f>
        <v/>
      </c>
      <c r="F790" s="89" t="str">
        <f>IF(B790="","",IF(E790="Each",D790/C790,IF(E790="Count",$H$5*D790/C790,IF(E790="Area",ROUNDUP(D790/(VLOOKUP(B790,Reference!$H$70:$AL$112,M790,FALSE)*(C790/$H$6)),2),ROUNDUP(D790/(VLOOKUP(B790,Reference!$H$70:$AL$112,M790,FALSE)*C790),2)))))</f>
        <v/>
      </c>
      <c r="G790" t="str">
        <f t="shared" si="25"/>
        <v/>
      </c>
      <c r="N790" t="str">
        <f t="shared" si="24"/>
        <v/>
      </c>
      <c r="O790" t="str">
        <f>IF(G790="","",HLOOKUP(N790,Reference!$H$70:$AL$112,43,FALSE))</f>
        <v/>
      </c>
    </row>
    <row r="791" spans="5:15" x14ac:dyDescent="0.45">
      <c r="E791" t="str">
        <f>IF(B791="","",VLOOKUP(B791,Reference!$B$3:$F$42,2,FALSE))</f>
        <v/>
      </c>
      <c r="F791" s="89" t="str">
        <f>IF(B791="","",IF(E791="Each",D791/C791,IF(E791="Count",$H$5*D791/C791,IF(E791="Area",ROUNDUP(D791/(VLOOKUP(B791,Reference!$H$70:$AL$112,M791,FALSE)*(C791/$H$6)),2),ROUNDUP(D791/(VLOOKUP(B791,Reference!$H$70:$AL$112,M791,FALSE)*C791),2)))))</f>
        <v/>
      </c>
      <c r="G791" t="str">
        <f t="shared" si="25"/>
        <v/>
      </c>
      <c r="N791" t="str">
        <f t="shared" ref="N791:N854" si="26">IF(B791="","",VLOOKUP(E791,$E$2:$F$8,2,FALSE))</f>
        <v/>
      </c>
      <c r="O791" t="str">
        <f>IF(G791="","",HLOOKUP(N791,Reference!$H$70:$AL$112,43,FALSE))</f>
        <v/>
      </c>
    </row>
    <row r="792" spans="5:15" x14ac:dyDescent="0.45">
      <c r="E792" t="str">
        <f>IF(B792="","",VLOOKUP(B792,Reference!$B$3:$F$42,2,FALSE))</f>
        <v/>
      </c>
      <c r="F792" s="89" t="str">
        <f>IF(B792="","",IF(E792="Each",D792/C792,IF(E792="Count",$H$5*D792/C792,IF(E792="Area",ROUNDUP(D792/(VLOOKUP(B792,Reference!$H$70:$AL$112,M792,FALSE)*(C792/$H$6)),2),ROUNDUP(D792/(VLOOKUP(B792,Reference!$H$70:$AL$112,M792,FALSE)*C792),2)))))</f>
        <v/>
      </c>
      <c r="G792" t="str">
        <f t="shared" si="25"/>
        <v/>
      </c>
      <c r="N792" t="str">
        <f t="shared" si="26"/>
        <v/>
      </c>
      <c r="O792" t="str">
        <f>IF(G792="","",HLOOKUP(N792,Reference!$H$70:$AL$112,43,FALSE))</f>
        <v/>
      </c>
    </row>
    <row r="793" spans="5:15" x14ac:dyDescent="0.45">
      <c r="E793" t="str">
        <f>IF(B793="","",VLOOKUP(B793,Reference!$B$3:$F$42,2,FALSE))</f>
        <v/>
      </c>
      <c r="F793" s="89" t="str">
        <f>IF(B793="","",IF(E793="Each",D793/C793,IF(E793="Count",$H$5*D793/C793,IF(E793="Area",ROUNDUP(D793/(VLOOKUP(B793,Reference!$H$70:$AL$112,M793,FALSE)*(C793/$H$6)),2),ROUNDUP(D793/(VLOOKUP(B793,Reference!$H$70:$AL$112,M793,FALSE)*C793),2)))))</f>
        <v/>
      </c>
      <c r="G793" t="str">
        <f t="shared" si="25"/>
        <v/>
      </c>
      <c r="N793" t="str">
        <f t="shared" si="26"/>
        <v/>
      </c>
      <c r="O793" t="str">
        <f>IF(G793="","",HLOOKUP(N793,Reference!$H$70:$AL$112,43,FALSE))</f>
        <v/>
      </c>
    </row>
    <row r="794" spans="5:15" x14ac:dyDescent="0.45">
      <c r="E794" t="str">
        <f>IF(B794="","",VLOOKUP(B794,Reference!$B$3:$F$42,2,FALSE))</f>
        <v/>
      </c>
      <c r="F794" s="89" t="str">
        <f>IF(B794="","",IF(E794="Each",D794/C794,IF(E794="Count",$H$5*D794/C794,IF(E794="Area",ROUNDUP(D794/(VLOOKUP(B794,Reference!$H$70:$AL$112,M794,FALSE)*(C794/$H$6)),2),ROUNDUP(D794/(VLOOKUP(B794,Reference!$H$70:$AL$112,M794,FALSE)*C794),2)))))</f>
        <v/>
      </c>
      <c r="G794" t="str">
        <f t="shared" si="25"/>
        <v/>
      </c>
      <c r="N794" t="str">
        <f t="shared" si="26"/>
        <v/>
      </c>
      <c r="O794" t="str">
        <f>IF(G794="","",HLOOKUP(N794,Reference!$H$70:$AL$112,43,FALSE))</f>
        <v/>
      </c>
    </row>
    <row r="795" spans="5:15" x14ac:dyDescent="0.45">
      <c r="E795" t="str">
        <f>IF(B795="","",VLOOKUP(B795,Reference!$B$3:$F$42,2,FALSE))</f>
        <v/>
      </c>
      <c r="F795" s="89" t="str">
        <f>IF(B795="","",IF(E795="Each",D795/C795,IF(E795="Count",$H$5*D795/C795,IF(E795="Area",ROUNDUP(D795/(VLOOKUP(B795,Reference!$H$70:$AL$112,M795,FALSE)*(C795/$H$6)),2),ROUNDUP(D795/(VLOOKUP(B795,Reference!$H$70:$AL$112,M795,FALSE)*C795),2)))))</f>
        <v/>
      </c>
      <c r="G795" t="str">
        <f t="shared" si="25"/>
        <v/>
      </c>
      <c r="N795" t="str">
        <f t="shared" si="26"/>
        <v/>
      </c>
      <c r="O795" t="str">
        <f>IF(G795="","",HLOOKUP(N795,Reference!$H$70:$AL$112,43,FALSE))</f>
        <v/>
      </c>
    </row>
    <row r="796" spans="5:15" x14ac:dyDescent="0.45">
      <c r="E796" t="str">
        <f>IF(B796="","",VLOOKUP(B796,Reference!$B$3:$F$42,2,FALSE))</f>
        <v/>
      </c>
      <c r="F796" s="89" t="str">
        <f>IF(B796="","",IF(E796="Each",D796/C796,IF(E796="Count",$H$5*D796/C796,IF(E796="Area",ROUNDUP(D796/(VLOOKUP(B796,Reference!$H$70:$AL$112,M796,FALSE)*(C796/$H$6)),2),ROUNDUP(D796/(VLOOKUP(B796,Reference!$H$70:$AL$112,M796,FALSE)*C796),2)))))</f>
        <v/>
      </c>
      <c r="G796" t="str">
        <f t="shared" si="25"/>
        <v/>
      </c>
      <c r="N796" t="str">
        <f t="shared" si="26"/>
        <v/>
      </c>
      <c r="O796" t="str">
        <f>IF(G796="","",HLOOKUP(N796,Reference!$H$70:$AL$112,43,FALSE))</f>
        <v/>
      </c>
    </row>
    <row r="797" spans="5:15" x14ac:dyDescent="0.45">
      <c r="E797" t="str">
        <f>IF(B797="","",VLOOKUP(B797,Reference!$B$3:$F$42,2,FALSE))</f>
        <v/>
      </c>
      <c r="F797" s="89" t="str">
        <f>IF(B797="","",IF(E797="Each",D797/C797,IF(E797="Count",$H$5*D797/C797,IF(E797="Area",ROUNDUP(D797/(VLOOKUP(B797,Reference!$H$70:$AL$112,M797,FALSE)*(C797/$H$6)),2),ROUNDUP(D797/(VLOOKUP(B797,Reference!$H$70:$AL$112,M797,FALSE)*C797),2)))))</f>
        <v/>
      </c>
      <c r="G797" t="str">
        <f t="shared" si="25"/>
        <v/>
      </c>
      <c r="N797" t="str">
        <f t="shared" si="26"/>
        <v/>
      </c>
      <c r="O797" t="str">
        <f>IF(G797="","",HLOOKUP(N797,Reference!$H$70:$AL$112,43,FALSE))</f>
        <v/>
      </c>
    </row>
    <row r="798" spans="5:15" x14ac:dyDescent="0.45">
      <c r="E798" t="str">
        <f>IF(B798="","",VLOOKUP(B798,Reference!$B$3:$F$42,2,FALSE))</f>
        <v/>
      </c>
      <c r="F798" s="89" t="str">
        <f>IF(B798="","",IF(E798="Each",D798/C798,IF(E798="Count",$H$5*D798/C798,IF(E798="Area",ROUNDUP(D798/(VLOOKUP(B798,Reference!$H$70:$AL$112,M798,FALSE)*(C798/$H$6)),2),ROUNDUP(D798/(VLOOKUP(B798,Reference!$H$70:$AL$112,M798,FALSE)*C798),2)))))</f>
        <v/>
      </c>
      <c r="G798" t="str">
        <f t="shared" si="25"/>
        <v/>
      </c>
      <c r="N798" t="str">
        <f t="shared" si="26"/>
        <v/>
      </c>
      <c r="O798" t="str">
        <f>IF(G798="","",HLOOKUP(N798,Reference!$H$70:$AL$112,43,FALSE))</f>
        <v/>
      </c>
    </row>
    <row r="799" spans="5:15" x14ac:dyDescent="0.45">
      <c r="E799" t="str">
        <f>IF(B799="","",VLOOKUP(B799,Reference!$B$3:$F$42,2,FALSE))</f>
        <v/>
      </c>
      <c r="F799" s="89" t="str">
        <f>IF(B799="","",IF(E799="Each",D799/C799,IF(E799="Count",$H$5*D799/C799,IF(E799="Area",ROUNDUP(D799/(VLOOKUP(B799,Reference!$H$70:$AL$112,M799,FALSE)*(C799/$H$6)),2),ROUNDUP(D799/(VLOOKUP(B799,Reference!$H$70:$AL$112,M799,FALSE)*C799),2)))))</f>
        <v/>
      </c>
      <c r="G799" t="str">
        <f t="shared" si="25"/>
        <v/>
      </c>
      <c r="N799" t="str">
        <f t="shared" si="26"/>
        <v/>
      </c>
      <c r="O799" t="str">
        <f>IF(G799="","",HLOOKUP(N799,Reference!$H$70:$AL$112,43,FALSE))</f>
        <v/>
      </c>
    </row>
    <row r="800" spans="5:15" x14ac:dyDescent="0.45">
      <c r="E800" t="str">
        <f>IF(B800="","",VLOOKUP(B800,Reference!$B$3:$F$42,2,FALSE))</f>
        <v/>
      </c>
      <c r="F800" s="89" t="str">
        <f>IF(B800="","",IF(E800="Each",D800/C800,IF(E800="Count",$H$5*D800/C800,IF(E800="Area",ROUNDUP(D800/(VLOOKUP(B800,Reference!$H$70:$AL$112,M800,FALSE)*(C800/$H$6)),2),ROUNDUP(D800/(VLOOKUP(B800,Reference!$H$70:$AL$112,M800,FALSE)*C800),2)))))</f>
        <v/>
      </c>
      <c r="G800" t="str">
        <f t="shared" si="25"/>
        <v/>
      </c>
      <c r="N800" t="str">
        <f t="shared" si="26"/>
        <v/>
      </c>
      <c r="O800" t="str">
        <f>IF(G800="","",HLOOKUP(N800,Reference!$H$70:$AL$112,43,FALSE))</f>
        <v/>
      </c>
    </row>
    <row r="801" spans="5:15" x14ac:dyDescent="0.45">
      <c r="E801" t="str">
        <f>IF(B801="","",VLOOKUP(B801,Reference!$B$3:$F$42,2,FALSE))</f>
        <v/>
      </c>
      <c r="F801" s="89" t="str">
        <f>IF(B801="","",IF(E801="Each",D801/C801,IF(E801="Count",$H$5*D801/C801,IF(E801="Area",ROUNDUP(D801/(VLOOKUP(B801,Reference!$H$70:$AL$112,M801,FALSE)*(C801/$H$6)),2),ROUNDUP(D801/(VLOOKUP(B801,Reference!$H$70:$AL$112,M801,FALSE)*C801),2)))))</f>
        <v/>
      </c>
      <c r="G801" t="str">
        <f t="shared" si="25"/>
        <v/>
      </c>
      <c r="N801" t="str">
        <f t="shared" si="26"/>
        <v/>
      </c>
      <c r="O801" t="str">
        <f>IF(G801="","",HLOOKUP(N801,Reference!$H$70:$AL$112,43,FALSE))</f>
        <v/>
      </c>
    </row>
    <row r="802" spans="5:15" x14ac:dyDescent="0.45">
      <c r="E802" t="str">
        <f>IF(B802="","",VLOOKUP(B802,Reference!$B$3:$F$42,2,FALSE))</f>
        <v/>
      </c>
      <c r="F802" s="89" t="str">
        <f>IF(B802="","",IF(E802="Each",D802/C802,IF(E802="Count",$H$5*D802/C802,IF(E802="Area",ROUNDUP(D802/(VLOOKUP(B802,Reference!$H$70:$AL$112,M802,FALSE)*(C802/$H$6)),2),ROUNDUP(D802/(VLOOKUP(B802,Reference!$H$70:$AL$112,M802,FALSE)*C802),2)))))</f>
        <v/>
      </c>
      <c r="G802" t="str">
        <f t="shared" si="25"/>
        <v/>
      </c>
      <c r="N802" t="str">
        <f t="shared" si="26"/>
        <v/>
      </c>
      <c r="O802" t="str">
        <f>IF(G802="","",HLOOKUP(N802,Reference!$H$70:$AL$112,43,FALSE))</f>
        <v/>
      </c>
    </row>
    <row r="803" spans="5:15" x14ac:dyDescent="0.45">
      <c r="E803" t="str">
        <f>IF(B803="","",VLOOKUP(B803,Reference!$B$3:$F$42,2,FALSE))</f>
        <v/>
      </c>
      <c r="F803" s="89" t="str">
        <f>IF(B803="","",IF(E803="Each",D803/C803,IF(E803="Count",$H$5*D803/C803,IF(E803="Area",ROUNDUP(D803/(VLOOKUP(B803,Reference!$H$70:$AL$112,M803,FALSE)*(C803/$H$6)),2),ROUNDUP(D803/(VLOOKUP(B803,Reference!$H$70:$AL$112,M803,FALSE)*C803),2)))))</f>
        <v/>
      </c>
      <c r="G803" t="str">
        <f t="shared" si="25"/>
        <v/>
      </c>
      <c r="N803" t="str">
        <f t="shared" si="26"/>
        <v/>
      </c>
      <c r="O803" t="str">
        <f>IF(G803="","",HLOOKUP(N803,Reference!$H$70:$AL$112,43,FALSE))</f>
        <v/>
      </c>
    </row>
    <row r="804" spans="5:15" x14ac:dyDescent="0.45">
      <c r="E804" t="str">
        <f>IF(B804="","",VLOOKUP(B804,Reference!$B$3:$F$42,2,FALSE))</f>
        <v/>
      </c>
      <c r="F804" s="89" t="str">
        <f>IF(B804="","",IF(E804="Each",D804/C804,IF(E804="Count",$H$5*D804/C804,IF(E804="Area",ROUNDUP(D804/(VLOOKUP(B804,Reference!$H$70:$AL$112,M804,FALSE)*(C804/$H$6)),2),ROUNDUP(D804/(VLOOKUP(B804,Reference!$H$70:$AL$112,M804,FALSE)*C804),2)))))</f>
        <v/>
      </c>
      <c r="G804" t="str">
        <f t="shared" si="25"/>
        <v/>
      </c>
      <c r="N804" t="str">
        <f t="shared" si="26"/>
        <v/>
      </c>
      <c r="O804" t="str">
        <f>IF(G804="","",HLOOKUP(N804,Reference!$H$70:$AL$112,43,FALSE))</f>
        <v/>
      </c>
    </row>
    <row r="805" spans="5:15" x14ac:dyDescent="0.45">
      <c r="E805" t="str">
        <f>IF(B805="","",VLOOKUP(B805,Reference!$B$3:$F$42,2,FALSE))</f>
        <v/>
      </c>
      <c r="F805" s="89" t="str">
        <f>IF(B805="","",IF(E805="Each",D805/C805,IF(E805="Count",$H$5*D805/C805,IF(E805="Area",ROUNDUP(D805/(VLOOKUP(B805,Reference!$H$70:$AL$112,M805,FALSE)*(C805/$H$6)),2),ROUNDUP(D805/(VLOOKUP(B805,Reference!$H$70:$AL$112,M805,FALSE)*C805),2)))))</f>
        <v/>
      </c>
      <c r="G805" t="str">
        <f t="shared" si="25"/>
        <v/>
      </c>
      <c r="N805" t="str">
        <f t="shared" si="26"/>
        <v/>
      </c>
      <c r="O805" t="str">
        <f>IF(G805="","",HLOOKUP(N805,Reference!$H$70:$AL$112,43,FALSE))</f>
        <v/>
      </c>
    </row>
    <row r="806" spans="5:15" x14ac:dyDescent="0.45">
      <c r="E806" t="str">
        <f>IF(B806="","",VLOOKUP(B806,Reference!$B$3:$F$42,2,FALSE))</f>
        <v/>
      </c>
      <c r="F806" s="89" t="str">
        <f>IF(B806="","",IF(E806="Each",D806/C806,IF(E806="Count",$H$5*D806/C806,IF(E806="Area",ROUNDUP(D806/(VLOOKUP(B806,Reference!$H$70:$AL$112,M806,FALSE)*(C806/$H$6)),2),ROUNDUP(D806/(VLOOKUP(B806,Reference!$H$70:$AL$112,M806,FALSE)*C806),2)))))</f>
        <v/>
      </c>
      <c r="G806" t="str">
        <f t="shared" si="25"/>
        <v/>
      </c>
      <c r="N806" t="str">
        <f t="shared" si="26"/>
        <v/>
      </c>
      <c r="O806" t="str">
        <f>IF(G806="","",HLOOKUP(N806,Reference!$H$70:$AL$112,43,FALSE))</f>
        <v/>
      </c>
    </row>
    <row r="807" spans="5:15" x14ac:dyDescent="0.45">
      <c r="E807" t="str">
        <f>IF(B807="","",VLOOKUP(B807,Reference!$B$3:$F$42,2,FALSE))</f>
        <v/>
      </c>
      <c r="F807" s="89" t="str">
        <f>IF(B807="","",IF(E807="Each",D807/C807,IF(E807="Count",$H$5*D807/C807,IF(E807="Area",ROUNDUP(D807/(VLOOKUP(B807,Reference!$H$70:$AL$112,M807,FALSE)*(C807/$H$6)),2),ROUNDUP(D807/(VLOOKUP(B807,Reference!$H$70:$AL$112,M807,FALSE)*C807),2)))))</f>
        <v/>
      </c>
      <c r="G807" t="str">
        <f t="shared" si="25"/>
        <v/>
      </c>
      <c r="N807" t="str">
        <f t="shared" si="26"/>
        <v/>
      </c>
      <c r="O807" t="str">
        <f>IF(G807="","",HLOOKUP(N807,Reference!$H$70:$AL$112,43,FALSE))</f>
        <v/>
      </c>
    </row>
    <row r="808" spans="5:15" x14ac:dyDescent="0.45">
      <c r="E808" t="str">
        <f>IF(B808="","",VLOOKUP(B808,Reference!$B$3:$F$42,2,FALSE))</f>
        <v/>
      </c>
      <c r="F808" s="89" t="str">
        <f>IF(B808="","",IF(E808="Each",D808/C808,IF(E808="Count",$H$5*D808/C808,IF(E808="Area",ROUNDUP(D808/(VLOOKUP(B808,Reference!$H$70:$AL$112,M808,FALSE)*(C808/$H$6)),2),ROUNDUP(D808/(VLOOKUP(B808,Reference!$H$70:$AL$112,M808,FALSE)*C808),2)))))</f>
        <v/>
      </c>
      <c r="G808" t="str">
        <f t="shared" si="25"/>
        <v/>
      </c>
      <c r="N808" t="str">
        <f t="shared" si="26"/>
        <v/>
      </c>
      <c r="O808" t="str">
        <f>IF(G808="","",HLOOKUP(N808,Reference!$H$70:$AL$112,43,FALSE))</f>
        <v/>
      </c>
    </row>
    <row r="809" spans="5:15" x14ac:dyDescent="0.45">
      <c r="E809" t="str">
        <f>IF(B809="","",VLOOKUP(B809,Reference!$B$3:$F$42,2,FALSE))</f>
        <v/>
      </c>
      <c r="F809" s="89" t="str">
        <f>IF(B809="","",IF(E809="Each",D809/C809,IF(E809="Count",$H$5*D809/C809,IF(E809="Area",ROUNDUP(D809/(VLOOKUP(B809,Reference!$H$70:$AL$112,M809,FALSE)*(C809/$H$6)),2),ROUNDUP(D809/(VLOOKUP(B809,Reference!$H$70:$AL$112,M809,FALSE)*C809),2)))))</f>
        <v/>
      </c>
      <c r="G809" t="str">
        <f t="shared" si="25"/>
        <v/>
      </c>
      <c r="N809" t="str">
        <f t="shared" si="26"/>
        <v/>
      </c>
      <c r="O809" t="str">
        <f>IF(G809="","",HLOOKUP(N809,Reference!$H$70:$AL$112,43,FALSE))</f>
        <v/>
      </c>
    </row>
    <row r="810" spans="5:15" x14ac:dyDescent="0.45">
      <c r="E810" t="str">
        <f>IF(B810="","",VLOOKUP(B810,Reference!$B$3:$F$42,2,FALSE))</f>
        <v/>
      </c>
      <c r="F810" s="89" t="str">
        <f>IF(B810="","",IF(E810="Each",D810/C810,IF(E810="Count",$H$5*D810/C810,IF(E810="Area",ROUNDUP(D810/(VLOOKUP(B810,Reference!$H$70:$AL$112,M810,FALSE)*(C810/$H$6)),2),ROUNDUP(D810/(VLOOKUP(B810,Reference!$H$70:$AL$112,M810,FALSE)*C810),2)))))</f>
        <v/>
      </c>
      <c r="G810" t="str">
        <f t="shared" si="25"/>
        <v/>
      </c>
      <c r="N810" t="str">
        <f t="shared" si="26"/>
        <v/>
      </c>
      <c r="O810" t="str">
        <f>IF(G810="","",HLOOKUP(N810,Reference!$H$70:$AL$112,43,FALSE))</f>
        <v/>
      </c>
    </row>
    <row r="811" spans="5:15" x14ac:dyDescent="0.45">
      <c r="E811" t="str">
        <f>IF(B811="","",VLOOKUP(B811,Reference!$B$3:$F$42,2,FALSE))</f>
        <v/>
      </c>
      <c r="F811" s="89" t="str">
        <f>IF(B811="","",IF(E811="Each",D811/C811,IF(E811="Count",$H$5*D811/C811,IF(E811="Area",ROUNDUP(D811/(VLOOKUP(B811,Reference!$H$70:$AL$112,M811,FALSE)*(C811/$H$6)),2),ROUNDUP(D811/(VLOOKUP(B811,Reference!$H$70:$AL$112,M811,FALSE)*C811),2)))))</f>
        <v/>
      </c>
      <c r="G811" t="str">
        <f t="shared" si="25"/>
        <v/>
      </c>
      <c r="N811" t="str">
        <f t="shared" si="26"/>
        <v/>
      </c>
      <c r="O811" t="str">
        <f>IF(G811="","",HLOOKUP(N811,Reference!$H$70:$AL$112,43,FALSE))</f>
        <v/>
      </c>
    </row>
    <row r="812" spans="5:15" x14ac:dyDescent="0.45">
      <c r="E812" t="str">
        <f>IF(B812="","",VLOOKUP(B812,Reference!$B$3:$F$42,2,FALSE))</f>
        <v/>
      </c>
      <c r="F812" s="89" t="str">
        <f>IF(B812="","",IF(E812="Each",D812/C812,IF(E812="Count",$H$5*D812/C812,IF(E812="Area",ROUNDUP(D812/(VLOOKUP(B812,Reference!$H$70:$AL$112,M812,FALSE)*(C812/$H$6)),2),ROUNDUP(D812/(VLOOKUP(B812,Reference!$H$70:$AL$112,M812,FALSE)*C812),2)))))</f>
        <v/>
      </c>
      <c r="G812" t="str">
        <f t="shared" si="25"/>
        <v/>
      </c>
      <c r="N812" t="str">
        <f t="shared" si="26"/>
        <v/>
      </c>
      <c r="O812" t="str">
        <f>IF(G812="","",HLOOKUP(N812,Reference!$H$70:$AL$112,43,FALSE))</f>
        <v/>
      </c>
    </row>
    <row r="813" spans="5:15" x14ac:dyDescent="0.45">
      <c r="E813" t="str">
        <f>IF(B813="","",VLOOKUP(B813,Reference!$B$3:$F$42,2,FALSE))</f>
        <v/>
      </c>
      <c r="F813" s="89" t="str">
        <f>IF(B813="","",IF(E813="Each",D813/C813,IF(E813="Count",$H$5*D813/C813,IF(E813="Area",ROUNDUP(D813/(VLOOKUP(B813,Reference!$H$70:$AL$112,M813,FALSE)*(C813/$H$6)),2),ROUNDUP(D813/(VLOOKUP(B813,Reference!$H$70:$AL$112,M813,FALSE)*C813),2)))))</f>
        <v/>
      </c>
      <c r="G813" t="str">
        <f t="shared" si="25"/>
        <v/>
      </c>
      <c r="N813" t="str">
        <f t="shared" si="26"/>
        <v/>
      </c>
      <c r="O813" t="str">
        <f>IF(G813="","",HLOOKUP(N813,Reference!$H$70:$AL$112,43,FALSE))</f>
        <v/>
      </c>
    </row>
    <row r="814" spans="5:15" x14ac:dyDescent="0.45">
      <c r="E814" t="str">
        <f>IF(B814="","",VLOOKUP(B814,Reference!$B$3:$F$42,2,FALSE))</f>
        <v/>
      </c>
      <c r="F814" s="89" t="str">
        <f>IF(B814="","",IF(E814="Each",D814/C814,IF(E814="Count",$H$5*D814/C814,IF(E814="Area",ROUNDUP(D814/(VLOOKUP(B814,Reference!$H$70:$AL$112,M814,FALSE)*(C814/$H$6)),2),ROUNDUP(D814/(VLOOKUP(B814,Reference!$H$70:$AL$112,M814,FALSE)*C814),2)))))</f>
        <v/>
      </c>
      <c r="G814" t="str">
        <f t="shared" si="25"/>
        <v/>
      </c>
      <c r="N814" t="str">
        <f t="shared" si="26"/>
        <v/>
      </c>
      <c r="O814" t="str">
        <f>IF(G814="","",HLOOKUP(N814,Reference!$H$70:$AL$112,43,FALSE))</f>
        <v/>
      </c>
    </row>
    <row r="815" spans="5:15" x14ac:dyDescent="0.45">
      <c r="E815" t="str">
        <f>IF(B815="","",VLOOKUP(B815,Reference!$B$3:$F$42,2,FALSE))</f>
        <v/>
      </c>
      <c r="F815" s="89" t="str">
        <f>IF(B815="","",IF(E815="Each",D815/C815,IF(E815="Count",$H$5*D815/C815,IF(E815="Area",ROUNDUP(D815/(VLOOKUP(B815,Reference!$H$70:$AL$112,M815,FALSE)*(C815/$H$6)),2),ROUNDUP(D815/(VLOOKUP(B815,Reference!$H$70:$AL$112,M815,FALSE)*C815),2)))))</f>
        <v/>
      </c>
      <c r="G815" t="str">
        <f t="shared" si="25"/>
        <v/>
      </c>
      <c r="N815" t="str">
        <f t="shared" si="26"/>
        <v/>
      </c>
      <c r="O815" t="str">
        <f>IF(G815="","",HLOOKUP(N815,Reference!$H$70:$AL$112,43,FALSE))</f>
        <v/>
      </c>
    </row>
    <row r="816" spans="5:15" x14ac:dyDescent="0.45">
      <c r="E816" t="str">
        <f>IF(B816="","",VLOOKUP(B816,Reference!$B$3:$F$42,2,FALSE))</f>
        <v/>
      </c>
      <c r="F816" s="89" t="str">
        <f>IF(B816="","",IF(E816="Each",D816/C816,IF(E816="Count",$H$5*D816/C816,IF(E816="Area",ROUNDUP(D816/(VLOOKUP(B816,Reference!$H$70:$AL$112,M816,FALSE)*(C816/$H$6)),2),ROUNDUP(D816/(VLOOKUP(B816,Reference!$H$70:$AL$112,M816,FALSE)*C816),2)))))</f>
        <v/>
      </c>
      <c r="G816" t="str">
        <f t="shared" si="25"/>
        <v/>
      </c>
      <c r="N816" t="str">
        <f t="shared" si="26"/>
        <v/>
      </c>
      <c r="O816" t="str">
        <f>IF(G816="","",HLOOKUP(N816,Reference!$H$70:$AL$112,43,FALSE))</f>
        <v/>
      </c>
    </row>
    <row r="817" spans="5:15" x14ac:dyDescent="0.45">
      <c r="E817" t="str">
        <f>IF(B817="","",VLOOKUP(B817,Reference!$B$3:$F$42,2,FALSE))</f>
        <v/>
      </c>
      <c r="F817" s="89" t="str">
        <f>IF(B817="","",IF(E817="Each",D817/C817,IF(E817="Count",$H$5*D817/C817,IF(E817="Area",ROUNDUP(D817/(VLOOKUP(B817,Reference!$H$70:$AL$112,M817,FALSE)*(C817/$H$6)),2),ROUNDUP(D817/(VLOOKUP(B817,Reference!$H$70:$AL$112,M817,FALSE)*C817),2)))))</f>
        <v/>
      </c>
      <c r="G817" t="str">
        <f t="shared" si="25"/>
        <v/>
      </c>
      <c r="N817" t="str">
        <f t="shared" si="26"/>
        <v/>
      </c>
      <c r="O817" t="str">
        <f>IF(G817="","",HLOOKUP(N817,Reference!$H$70:$AL$112,43,FALSE))</f>
        <v/>
      </c>
    </row>
    <row r="818" spans="5:15" x14ac:dyDescent="0.45">
      <c r="E818" t="str">
        <f>IF(B818="","",VLOOKUP(B818,Reference!$B$3:$F$42,2,FALSE))</f>
        <v/>
      </c>
      <c r="F818" s="89" t="str">
        <f>IF(B818="","",IF(E818="Each",D818/C818,IF(E818="Count",$H$5*D818/C818,IF(E818="Area",ROUNDUP(D818/(VLOOKUP(B818,Reference!$H$70:$AL$112,M818,FALSE)*(C818/$H$6)),2),ROUNDUP(D818/(VLOOKUP(B818,Reference!$H$70:$AL$112,M818,FALSE)*C818),2)))))</f>
        <v/>
      </c>
      <c r="G818" t="str">
        <f t="shared" si="25"/>
        <v/>
      </c>
      <c r="N818" t="str">
        <f t="shared" si="26"/>
        <v/>
      </c>
      <c r="O818" t="str">
        <f>IF(G818="","",HLOOKUP(N818,Reference!$H$70:$AL$112,43,FALSE))</f>
        <v/>
      </c>
    </row>
    <row r="819" spans="5:15" x14ac:dyDescent="0.45">
      <c r="E819" t="str">
        <f>IF(B819="","",VLOOKUP(B819,Reference!$B$3:$F$42,2,FALSE))</f>
        <v/>
      </c>
      <c r="F819" s="89" t="str">
        <f>IF(B819="","",IF(E819="Each",D819/C819,IF(E819="Count",$H$5*D819/C819,IF(E819="Area",ROUNDUP(D819/(VLOOKUP(B819,Reference!$H$70:$AL$112,M819,FALSE)*(C819/$H$6)),2),ROUNDUP(D819/(VLOOKUP(B819,Reference!$H$70:$AL$112,M819,FALSE)*C819),2)))))</f>
        <v/>
      </c>
      <c r="G819" t="str">
        <f t="shared" si="25"/>
        <v/>
      </c>
      <c r="N819" t="str">
        <f t="shared" si="26"/>
        <v/>
      </c>
      <c r="O819" t="str">
        <f>IF(G819="","",HLOOKUP(N819,Reference!$H$70:$AL$112,43,FALSE))</f>
        <v/>
      </c>
    </row>
    <row r="820" spans="5:15" x14ac:dyDescent="0.45">
      <c r="E820" t="str">
        <f>IF(B820="","",VLOOKUP(B820,Reference!$B$3:$F$42,2,FALSE))</f>
        <v/>
      </c>
      <c r="F820" s="89" t="str">
        <f>IF(B820="","",IF(E820="Each",D820/C820,IF(E820="Count",$H$5*D820/C820,IF(E820="Area",ROUNDUP(D820/(VLOOKUP(B820,Reference!$H$70:$AL$112,M820,FALSE)*(C820/$H$6)),2),ROUNDUP(D820/(VLOOKUP(B820,Reference!$H$70:$AL$112,M820,FALSE)*C820),2)))))</f>
        <v/>
      </c>
      <c r="G820" t="str">
        <f t="shared" si="25"/>
        <v/>
      </c>
      <c r="N820" t="str">
        <f t="shared" si="26"/>
        <v/>
      </c>
      <c r="O820" t="str">
        <f>IF(G820="","",HLOOKUP(N820,Reference!$H$70:$AL$112,43,FALSE))</f>
        <v/>
      </c>
    </row>
    <row r="821" spans="5:15" x14ac:dyDescent="0.45">
      <c r="E821" t="str">
        <f>IF(B821="","",VLOOKUP(B821,Reference!$B$3:$F$42,2,FALSE))</f>
        <v/>
      </c>
      <c r="F821" s="89" t="str">
        <f>IF(B821="","",IF(E821="Each",D821/C821,IF(E821="Count",$H$5*D821/C821,IF(E821="Area",ROUNDUP(D821/(VLOOKUP(B821,Reference!$H$70:$AL$112,M821,FALSE)*(C821/$H$6)),2),ROUNDUP(D821/(VLOOKUP(B821,Reference!$H$70:$AL$112,M821,FALSE)*C821),2)))))</f>
        <v/>
      </c>
      <c r="G821" t="str">
        <f t="shared" si="25"/>
        <v/>
      </c>
      <c r="N821" t="str">
        <f t="shared" si="26"/>
        <v/>
      </c>
      <c r="O821" t="str">
        <f>IF(G821="","",HLOOKUP(N821,Reference!$H$70:$AL$112,43,FALSE))</f>
        <v/>
      </c>
    </row>
    <row r="822" spans="5:15" x14ac:dyDescent="0.45">
      <c r="E822" t="str">
        <f>IF(B822="","",VLOOKUP(B822,Reference!$B$3:$F$42,2,FALSE))</f>
        <v/>
      </c>
      <c r="F822" s="89" t="str">
        <f>IF(B822="","",IF(E822="Each",D822/C822,IF(E822="Count",$H$5*D822/C822,IF(E822="Area",ROUNDUP(D822/(VLOOKUP(B822,Reference!$H$70:$AL$112,M822,FALSE)*(C822/$H$6)),2),ROUNDUP(D822/(VLOOKUP(B822,Reference!$H$70:$AL$112,M822,FALSE)*C822),2)))))</f>
        <v/>
      </c>
      <c r="G822" t="str">
        <f t="shared" si="25"/>
        <v/>
      </c>
      <c r="N822" t="str">
        <f t="shared" si="26"/>
        <v/>
      </c>
      <c r="O822" t="str">
        <f>IF(G822="","",HLOOKUP(N822,Reference!$H$70:$AL$112,43,FALSE))</f>
        <v/>
      </c>
    </row>
    <row r="823" spans="5:15" x14ac:dyDescent="0.45">
      <c r="E823" t="str">
        <f>IF(B823="","",VLOOKUP(B823,Reference!$B$3:$F$42,2,FALSE))</f>
        <v/>
      </c>
      <c r="F823" s="89" t="str">
        <f>IF(B823="","",IF(E823="Each",D823/C823,IF(E823="Count",$H$5*D823/C823,IF(E823="Area",ROUNDUP(D823/(VLOOKUP(B823,Reference!$H$70:$AL$112,M823,FALSE)*(C823/$H$6)),2),ROUNDUP(D823/(VLOOKUP(B823,Reference!$H$70:$AL$112,M823,FALSE)*C823),2)))))</f>
        <v/>
      </c>
      <c r="G823" t="str">
        <f t="shared" si="25"/>
        <v/>
      </c>
      <c r="N823" t="str">
        <f t="shared" si="26"/>
        <v/>
      </c>
      <c r="O823" t="str">
        <f>IF(G823="","",HLOOKUP(N823,Reference!$H$70:$AL$112,43,FALSE))</f>
        <v/>
      </c>
    </row>
    <row r="824" spans="5:15" x14ac:dyDescent="0.45">
      <c r="E824" t="str">
        <f>IF(B824="","",VLOOKUP(B824,Reference!$B$3:$F$42,2,FALSE))</f>
        <v/>
      </c>
      <c r="F824" s="89" t="str">
        <f>IF(B824="","",IF(E824="Each",D824/C824,IF(E824="Count",$H$5*D824/C824,IF(E824="Area",ROUNDUP(D824/(VLOOKUP(B824,Reference!$H$70:$AL$112,M824,FALSE)*(C824/$H$6)),2),ROUNDUP(D824/(VLOOKUP(B824,Reference!$H$70:$AL$112,M824,FALSE)*C824),2)))))</f>
        <v/>
      </c>
      <c r="G824" t="str">
        <f t="shared" si="25"/>
        <v/>
      </c>
      <c r="N824" t="str">
        <f t="shared" si="26"/>
        <v/>
      </c>
      <c r="O824" t="str">
        <f>IF(G824="","",HLOOKUP(N824,Reference!$H$70:$AL$112,43,FALSE))</f>
        <v/>
      </c>
    </row>
    <row r="825" spans="5:15" x14ac:dyDescent="0.45">
      <c r="E825" t="str">
        <f>IF(B825="","",VLOOKUP(B825,Reference!$B$3:$F$42,2,FALSE))</f>
        <v/>
      </c>
      <c r="F825" s="89" t="str">
        <f>IF(B825="","",IF(E825="Each",D825/C825,IF(E825="Count",$H$5*D825/C825,IF(E825="Area",ROUNDUP(D825/(VLOOKUP(B825,Reference!$H$70:$AL$112,M825,FALSE)*(C825/$H$6)),2),ROUNDUP(D825/(VLOOKUP(B825,Reference!$H$70:$AL$112,M825,FALSE)*C825),2)))))</f>
        <v/>
      </c>
      <c r="G825" t="str">
        <f t="shared" si="25"/>
        <v/>
      </c>
      <c r="N825" t="str">
        <f t="shared" si="26"/>
        <v/>
      </c>
      <c r="O825" t="str">
        <f>IF(G825="","",HLOOKUP(N825,Reference!$H$70:$AL$112,43,FALSE))</f>
        <v/>
      </c>
    </row>
    <row r="826" spans="5:15" x14ac:dyDescent="0.45">
      <c r="E826" t="str">
        <f>IF(B826="","",VLOOKUP(B826,Reference!$B$3:$F$42,2,FALSE))</f>
        <v/>
      </c>
      <c r="F826" s="89" t="str">
        <f>IF(B826="","",IF(E826="Each",D826/C826,IF(E826="Count",$H$5*D826/C826,IF(E826="Area",ROUNDUP(D826/(VLOOKUP(B826,Reference!$H$70:$AL$112,M826,FALSE)*(C826/$H$6)),2),ROUNDUP(D826/(VLOOKUP(B826,Reference!$H$70:$AL$112,M826,FALSE)*C826),2)))))</f>
        <v/>
      </c>
      <c r="G826" t="str">
        <f t="shared" si="25"/>
        <v/>
      </c>
      <c r="N826" t="str">
        <f t="shared" si="26"/>
        <v/>
      </c>
      <c r="O826" t="str">
        <f>IF(G826="","",HLOOKUP(N826,Reference!$H$70:$AL$112,43,FALSE))</f>
        <v/>
      </c>
    </row>
    <row r="827" spans="5:15" x14ac:dyDescent="0.45">
      <c r="E827" t="str">
        <f>IF(B827="","",VLOOKUP(B827,Reference!$B$3:$F$42,2,FALSE))</f>
        <v/>
      </c>
      <c r="F827" s="89" t="str">
        <f>IF(B827="","",IF(E827="Each",D827/C827,IF(E827="Count",$H$5*D827/C827,IF(E827="Area",ROUNDUP(D827/(VLOOKUP(B827,Reference!$H$70:$AL$112,M827,FALSE)*(C827/$H$6)),2),ROUNDUP(D827/(VLOOKUP(B827,Reference!$H$70:$AL$112,M827,FALSE)*C827),2)))))</f>
        <v/>
      </c>
      <c r="G827" t="str">
        <f t="shared" si="25"/>
        <v/>
      </c>
      <c r="N827" t="str">
        <f t="shared" si="26"/>
        <v/>
      </c>
      <c r="O827" t="str">
        <f>IF(G827="","",HLOOKUP(N827,Reference!$H$70:$AL$112,43,FALSE))</f>
        <v/>
      </c>
    </row>
    <row r="828" spans="5:15" x14ac:dyDescent="0.45">
      <c r="E828" t="str">
        <f>IF(B828="","",VLOOKUP(B828,Reference!$B$3:$F$42,2,FALSE))</f>
        <v/>
      </c>
      <c r="F828" s="89" t="str">
        <f>IF(B828="","",IF(E828="Each",D828/C828,IF(E828="Count",$H$5*D828/C828,IF(E828="Area",ROUNDUP(D828/(VLOOKUP(B828,Reference!$H$70:$AL$112,M828,FALSE)*(C828/$H$6)),2),ROUNDUP(D828/(VLOOKUP(B828,Reference!$H$70:$AL$112,M828,FALSE)*C828),2)))))</f>
        <v/>
      </c>
      <c r="G828" t="str">
        <f t="shared" si="25"/>
        <v/>
      </c>
      <c r="N828" t="str">
        <f t="shared" si="26"/>
        <v/>
      </c>
      <c r="O828" t="str">
        <f>IF(G828="","",HLOOKUP(N828,Reference!$H$70:$AL$112,43,FALSE))</f>
        <v/>
      </c>
    </row>
    <row r="829" spans="5:15" x14ac:dyDescent="0.45">
      <c r="E829" t="str">
        <f>IF(B829="","",VLOOKUP(B829,Reference!$B$3:$F$42,2,FALSE))</f>
        <v/>
      </c>
      <c r="F829" s="89" t="str">
        <f>IF(B829="","",IF(E829="Each",D829/C829,IF(E829="Count",$H$5*D829/C829,IF(E829="Area",ROUNDUP(D829/(VLOOKUP(B829,Reference!$H$70:$AL$112,M829,FALSE)*(C829/$H$6)),2),ROUNDUP(D829/(VLOOKUP(B829,Reference!$H$70:$AL$112,M829,FALSE)*C829),2)))))</f>
        <v/>
      </c>
      <c r="G829" t="str">
        <f t="shared" si="25"/>
        <v/>
      </c>
      <c r="N829" t="str">
        <f t="shared" si="26"/>
        <v/>
      </c>
      <c r="O829" t="str">
        <f>IF(G829="","",HLOOKUP(N829,Reference!$H$70:$AL$112,43,FALSE))</f>
        <v/>
      </c>
    </row>
    <row r="830" spans="5:15" x14ac:dyDescent="0.45">
      <c r="E830" t="str">
        <f>IF(B830="","",VLOOKUP(B830,Reference!$B$3:$F$42,2,FALSE))</f>
        <v/>
      </c>
      <c r="F830" s="89" t="str">
        <f>IF(B830="","",IF(E830="Each",D830/C830,IF(E830="Count",$H$5*D830/C830,IF(E830="Area",ROUNDUP(D830/(VLOOKUP(B830,Reference!$H$70:$AL$112,M830,FALSE)*(C830/$H$6)),2),ROUNDUP(D830/(VLOOKUP(B830,Reference!$H$70:$AL$112,M830,FALSE)*C830),2)))))</f>
        <v/>
      </c>
      <c r="G830" t="str">
        <f t="shared" si="25"/>
        <v/>
      </c>
      <c r="N830" t="str">
        <f t="shared" si="26"/>
        <v/>
      </c>
      <c r="O830" t="str">
        <f>IF(G830="","",HLOOKUP(N830,Reference!$H$70:$AL$112,43,FALSE))</f>
        <v/>
      </c>
    </row>
    <row r="831" spans="5:15" x14ac:dyDescent="0.45">
      <c r="E831" t="str">
        <f>IF(B831="","",VLOOKUP(B831,Reference!$B$3:$F$42,2,FALSE))</f>
        <v/>
      </c>
      <c r="F831" s="89" t="str">
        <f>IF(B831="","",IF(E831="Each",D831/C831,IF(E831="Count",$H$5*D831/C831,IF(E831="Area",ROUNDUP(D831/(VLOOKUP(B831,Reference!$H$70:$AL$112,M831,FALSE)*(C831/$H$6)),2),ROUNDUP(D831/(VLOOKUP(B831,Reference!$H$70:$AL$112,M831,FALSE)*C831),2)))))</f>
        <v/>
      </c>
      <c r="G831" t="str">
        <f t="shared" si="25"/>
        <v/>
      </c>
      <c r="N831" t="str">
        <f t="shared" si="26"/>
        <v/>
      </c>
      <c r="O831" t="str">
        <f>IF(G831="","",HLOOKUP(N831,Reference!$H$70:$AL$112,43,FALSE))</f>
        <v/>
      </c>
    </row>
    <row r="832" spans="5:15" x14ac:dyDescent="0.45">
      <c r="E832" t="str">
        <f>IF(B832="","",VLOOKUP(B832,Reference!$B$3:$F$42,2,FALSE))</f>
        <v/>
      </c>
      <c r="F832" s="89" t="str">
        <f>IF(B832="","",IF(E832="Each",D832/C832,IF(E832="Count",$H$5*D832/C832,IF(E832="Area",ROUNDUP(D832/(VLOOKUP(B832,Reference!$H$70:$AL$112,M832,FALSE)*(C832/$H$6)),2),ROUNDUP(D832/(VLOOKUP(B832,Reference!$H$70:$AL$112,M832,FALSE)*C832),2)))))</f>
        <v/>
      </c>
      <c r="G832" t="str">
        <f t="shared" si="25"/>
        <v/>
      </c>
      <c r="N832" t="str">
        <f t="shared" si="26"/>
        <v/>
      </c>
      <c r="O832" t="str">
        <f>IF(G832="","",HLOOKUP(N832,Reference!$H$70:$AL$112,43,FALSE))</f>
        <v/>
      </c>
    </row>
    <row r="833" spans="5:15" x14ac:dyDescent="0.45">
      <c r="E833" t="str">
        <f>IF(B833="","",VLOOKUP(B833,Reference!$B$3:$F$42,2,FALSE))</f>
        <v/>
      </c>
      <c r="F833" s="89" t="str">
        <f>IF(B833="","",IF(E833="Each",D833/C833,IF(E833="Count",$H$5*D833/C833,IF(E833="Area",ROUNDUP(D833/(VLOOKUP(B833,Reference!$H$70:$AL$112,M833,FALSE)*(C833/$H$6)),2),ROUNDUP(D833/(VLOOKUP(B833,Reference!$H$70:$AL$112,M833,FALSE)*C833),2)))))</f>
        <v/>
      </c>
      <c r="G833" t="str">
        <f t="shared" si="25"/>
        <v/>
      </c>
      <c r="N833" t="str">
        <f t="shared" si="26"/>
        <v/>
      </c>
      <c r="O833" t="str">
        <f>IF(G833="","",HLOOKUP(N833,Reference!$H$70:$AL$112,43,FALSE))</f>
        <v/>
      </c>
    </row>
    <row r="834" spans="5:15" x14ac:dyDescent="0.45">
      <c r="E834" t="str">
        <f>IF(B834="","",VLOOKUP(B834,Reference!$B$3:$F$42,2,FALSE))</f>
        <v/>
      </c>
      <c r="F834" s="89" t="str">
        <f>IF(B834="","",IF(E834="Each",D834/C834,IF(E834="Count",$H$5*D834/C834,IF(E834="Area",ROUNDUP(D834/(VLOOKUP(B834,Reference!$H$70:$AL$112,M834,FALSE)*(C834/$H$6)),2),ROUNDUP(D834/(VLOOKUP(B834,Reference!$H$70:$AL$112,M834,FALSE)*C834),2)))))</f>
        <v/>
      </c>
      <c r="G834" t="str">
        <f t="shared" si="25"/>
        <v/>
      </c>
      <c r="N834" t="str">
        <f t="shared" si="26"/>
        <v/>
      </c>
      <c r="O834" t="str">
        <f>IF(G834="","",HLOOKUP(N834,Reference!$H$70:$AL$112,43,FALSE))</f>
        <v/>
      </c>
    </row>
    <row r="835" spans="5:15" x14ac:dyDescent="0.45">
      <c r="E835" t="str">
        <f>IF(B835="","",VLOOKUP(B835,Reference!$B$3:$F$42,2,FALSE))</f>
        <v/>
      </c>
      <c r="F835" s="89" t="str">
        <f>IF(B835="","",IF(E835="Each",D835/C835,IF(E835="Count",$H$5*D835/C835,IF(E835="Area",ROUNDUP(D835/(VLOOKUP(B835,Reference!$H$70:$AL$112,M835,FALSE)*(C835/$H$6)),2),ROUNDUP(D835/(VLOOKUP(B835,Reference!$H$70:$AL$112,M835,FALSE)*C835),2)))))</f>
        <v/>
      </c>
      <c r="G835" t="str">
        <f t="shared" si="25"/>
        <v/>
      </c>
      <c r="N835" t="str">
        <f t="shared" si="26"/>
        <v/>
      </c>
      <c r="O835" t="str">
        <f>IF(G835="","",HLOOKUP(N835,Reference!$H$70:$AL$112,43,FALSE))</f>
        <v/>
      </c>
    </row>
    <row r="836" spans="5:15" x14ac:dyDescent="0.45">
      <c r="E836" t="str">
        <f>IF(B836="","",VLOOKUP(B836,Reference!$B$3:$F$42,2,FALSE))</f>
        <v/>
      </c>
      <c r="F836" s="89" t="str">
        <f>IF(B836="","",IF(E836="Each",D836/C836,IF(E836="Count",$H$5*D836/C836,IF(E836="Area",ROUNDUP(D836/(VLOOKUP(B836,Reference!$H$70:$AL$112,M836,FALSE)*(C836/$H$6)),2),ROUNDUP(D836/(VLOOKUP(B836,Reference!$H$70:$AL$112,M836,FALSE)*C836),2)))))</f>
        <v/>
      </c>
      <c r="G836" t="str">
        <f t="shared" si="25"/>
        <v/>
      </c>
      <c r="N836" t="str">
        <f t="shared" si="26"/>
        <v/>
      </c>
      <c r="O836" t="str">
        <f>IF(G836="","",HLOOKUP(N836,Reference!$H$70:$AL$112,43,FALSE))</f>
        <v/>
      </c>
    </row>
    <row r="837" spans="5:15" x14ac:dyDescent="0.45">
      <c r="E837" t="str">
        <f>IF(B837="","",VLOOKUP(B837,Reference!$B$3:$F$42,2,FALSE))</f>
        <v/>
      </c>
      <c r="F837" s="89" t="str">
        <f>IF(B837="","",IF(E837="Each",D837/C837,IF(E837="Count",$H$5*D837/C837,IF(E837="Area",ROUNDUP(D837/(VLOOKUP(B837,Reference!$H$70:$AL$112,M837,FALSE)*(C837/$H$6)),2),ROUNDUP(D837/(VLOOKUP(B837,Reference!$H$70:$AL$112,M837,FALSE)*C837),2)))))</f>
        <v/>
      </c>
      <c r="G837" t="str">
        <f t="shared" si="25"/>
        <v/>
      </c>
      <c r="N837" t="str">
        <f t="shared" si="26"/>
        <v/>
      </c>
      <c r="O837" t="str">
        <f>IF(G837="","",HLOOKUP(N837,Reference!$H$70:$AL$112,43,FALSE))</f>
        <v/>
      </c>
    </row>
    <row r="838" spans="5:15" x14ac:dyDescent="0.45">
      <c r="E838" t="str">
        <f>IF(B838="","",VLOOKUP(B838,Reference!$B$3:$F$42,2,FALSE))</f>
        <v/>
      </c>
      <c r="F838" s="89" t="str">
        <f>IF(B838="","",IF(E838="Each",D838/C838,IF(E838="Count",$H$5*D838/C838,IF(E838="Area",ROUNDUP(D838/(VLOOKUP(B838,Reference!$H$70:$AL$112,M838,FALSE)*(C838/$H$6)),2),ROUNDUP(D838/(VLOOKUP(B838,Reference!$H$70:$AL$112,M838,FALSE)*C838),2)))))</f>
        <v/>
      </c>
      <c r="G838" t="str">
        <f t="shared" si="25"/>
        <v/>
      </c>
      <c r="N838" t="str">
        <f t="shared" si="26"/>
        <v/>
      </c>
      <c r="O838" t="str">
        <f>IF(G838="","",HLOOKUP(N838,Reference!$H$70:$AL$112,43,FALSE))</f>
        <v/>
      </c>
    </row>
    <row r="839" spans="5:15" x14ac:dyDescent="0.45">
      <c r="E839" t="str">
        <f>IF(B839="","",VLOOKUP(B839,Reference!$B$3:$F$42,2,FALSE))</f>
        <v/>
      </c>
      <c r="F839" s="89" t="str">
        <f>IF(B839="","",IF(E839="Each",D839/C839,IF(E839="Count",$H$5*D839/C839,IF(E839="Area",ROUNDUP(D839/(VLOOKUP(B839,Reference!$H$70:$AL$112,M839,FALSE)*(C839/$H$6)),2),ROUNDUP(D839/(VLOOKUP(B839,Reference!$H$70:$AL$112,M839,FALSE)*C839),2)))))</f>
        <v/>
      </c>
      <c r="G839" t="str">
        <f t="shared" si="25"/>
        <v/>
      </c>
      <c r="N839" t="str">
        <f t="shared" si="26"/>
        <v/>
      </c>
      <c r="O839" t="str">
        <f>IF(G839="","",HLOOKUP(N839,Reference!$H$70:$AL$112,43,FALSE))</f>
        <v/>
      </c>
    </row>
    <row r="840" spans="5:15" x14ac:dyDescent="0.45">
      <c r="E840" t="str">
        <f>IF(B840="","",VLOOKUP(B840,Reference!$B$3:$F$42,2,FALSE))</f>
        <v/>
      </c>
      <c r="F840" s="89" t="str">
        <f>IF(B840="","",IF(E840="Each",D840/C840,IF(E840="Count",$H$5*D840/C840,IF(E840="Area",ROUNDUP(D840/(VLOOKUP(B840,Reference!$H$70:$AL$112,M840,FALSE)*(C840/$H$6)),2),ROUNDUP(D840/(VLOOKUP(B840,Reference!$H$70:$AL$112,M840,FALSE)*C840),2)))))</f>
        <v/>
      </c>
      <c r="G840" t="str">
        <f t="shared" si="25"/>
        <v/>
      </c>
      <c r="N840" t="str">
        <f t="shared" si="26"/>
        <v/>
      </c>
      <c r="O840" t="str">
        <f>IF(G840="","",HLOOKUP(N840,Reference!$H$70:$AL$112,43,FALSE))</f>
        <v/>
      </c>
    </row>
    <row r="841" spans="5:15" x14ac:dyDescent="0.45">
      <c r="E841" t="str">
        <f>IF(B841="","",VLOOKUP(B841,Reference!$B$3:$F$42,2,FALSE))</f>
        <v/>
      </c>
      <c r="F841" s="89" t="str">
        <f>IF(B841="","",IF(E841="Each",D841/C841,IF(E841="Count",$H$5*D841/C841,IF(E841="Area",ROUNDUP(D841/(VLOOKUP(B841,Reference!$H$70:$AL$112,M841,FALSE)*(C841/$H$6)),2),ROUNDUP(D841/(VLOOKUP(B841,Reference!$H$70:$AL$112,M841,FALSE)*C841),2)))))</f>
        <v/>
      </c>
      <c r="G841" t="str">
        <f t="shared" si="25"/>
        <v/>
      </c>
      <c r="N841" t="str">
        <f t="shared" si="26"/>
        <v/>
      </c>
      <c r="O841" t="str">
        <f>IF(G841="","",HLOOKUP(N841,Reference!$H$70:$AL$112,43,FALSE))</f>
        <v/>
      </c>
    </row>
    <row r="842" spans="5:15" x14ac:dyDescent="0.45">
      <c r="E842" t="str">
        <f>IF(B842="","",VLOOKUP(B842,Reference!$B$3:$F$42,2,FALSE))</f>
        <v/>
      </c>
      <c r="F842" s="89" t="str">
        <f>IF(B842="","",IF(E842="Each",D842/C842,IF(E842="Count",$H$5*D842/C842,IF(E842="Area",ROUNDUP(D842/(VLOOKUP(B842,Reference!$H$70:$AL$112,M842,FALSE)*(C842/$H$6)),2),ROUNDUP(D842/(VLOOKUP(B842,Reference!$H$70:$AL$112,M842,FALSE)*C842),2)))))</f>
        <v/>
      </c>
      <c r="G842" t="str">
        <f t="shared" si="25"/>
        <v/>
      </c>
      <c r="N842" t="str">
        <f t="shared" si="26"/>
        <v/>
      </c>
      <c r="O842" t="str">
        <f>IF(G842="","",HLOOKUP(N842,Reference!$H$70:$AL$112,43,FALSE))</f>
        <v/>
      </c>
    </row>
    <row r="843" spans="5:15" x14ac:dyDescent="0.45">
      <c r="E843" t="str">
        <f>IF(B843="","",VLOOKUP(B843,Reference!$B$3:$F$42,2,FALSE))</f>
        <v/>
      </c>
      <c r="F843" s="89" t="str">
        <f>IF(B843="","",IF(E843="Each",D843/C843,IF(E843="Count",$H$5*D843/C843,IF(E843="Area",ROUNDUP(D843/(VLOOKUP(B843,Reference!$H$70:$AL$112,M843,FALSE)*(C843/$H$6)),2),ROUNDUP(D843/(VLOOKUP(B843,Reference!$H$70:$AL$112,M843,FALSE)*C843),2)))))</f>
        <v/>
      </c>
      <c r="G843" t="str">
        <f t="shared" ref="G843:G906" si="27">IF(B843="","",VLOOKUP(E843,$E$2:$L$8,8,FALSE))</f>
        <v/>
      </c>
      <c r="N843" t="str">
        <f t="shared" si="26"/>
        <v/>
      </c>
      <c r="O843" t="str">
        <f>IF(G843="","",HLOOKUP(N843,Reference!$H$70:$AL$112,43,FALSE))</f>
        <v/>
      </c>
    </row>
    <row r="844" spans="5:15" x14ac:dyDescent="0.45">
      <c r="E844" t="str">
        <f>IF(B844="","",VLOOKUP(B844,Reference!$B$3:$F$42,2,FALSE))</f>
        <v/>
      </c>
      <c r="F844" s="89" t="str">
        <f>IF(B844="","",IF(E844="Each",D844/C844,IF(E844="Count",$H$5*D844/C844,IF(E844="Area",ROUNDUP(D844/(VLOOKUP(B844,Reference!$H$70:$AL$112,M844,FALSE)*(C844/$H$6)),2),ROUNDUP(D844/(VLOOKUP(B844,Reference!$H$70:$AL$112,M844,FALSE)*C844),2)))))</f>
        <v/>
      </c>
      <c r="G844" t="str">
        <f t="shared" si="27"/>
        <v/>
      </c>
      <c r="N844" t="str">
        <f t="shared" si="26"/>
        <v/>
      </c>
      <c r="O844" t="str">
        <f>IF(G844="","",HLOOKUP(N844,Reference!$H$70:$AL$112,43,FALSE))</f>
        <v/>
      </c>
    </row>
    <row r="845" spans="5:15" x14ac:dyDescent="0.45">
      <c r="E845" t="str">
        <f>IF(B845="","",VLOOKUP(B845,Reference!$B$3:$F$42,2,FALSE))</f>
        <v/>
      </c>
      <c r="F845" s="89" t="str">
        <f>IF(B845="","",IF(E845="Each",D845/C845,IF(E845="Count",$H$5*D845/C845,IF(E845="Area",ROUNDUP(D845/(VLOOKUP(B845,Reference!$H$70:$AL$112,M845,FALSE)*(C845/$H$6)),2),ROUNDUP(D845/(VLOOKUP(B845,Reference!$H$70:$AL$112,M845,FALSE)*C845),2)))))</f>
        <v/>
      </c>
      <c r="G845" t="str">
        <f t="shared" si="27"/>
        <v/>
      </c>
      <c r="N845" t="str">
        <f t="shared" si="26"/>
        <v/>
      </c>
      <c r="O845" t="str">
        <f>IF(G845="","",HLOOKUP(N845,Reference!$H$70:$AL$112,43,FALSE))</f>
        <v/>
      </c>
    </row>
    <row r="846" spans="5:15" x14ac:dyDescent="0.45">
      <c r="E846" t="str">
        <f>IF(B846="","",VLOOKUP(B846,Reference!$B$3:$F$42,2,FALSE))</f>
        <v/>
      </c>
      <c r="F846" s="89" t="str">
        <f>IF(B846="","",IF(E846="Each",D846/C846,IF(E846="Count",$H$5*D846/C846,IF(E846="Area",ROUNDUP(D846/(VLOOKUP(B846,Reference!$H$70:$AL$112,M846,FALSE)*(C846/$H$6)),2),ROUNDUP(D846/(VLOOKUP(B846,Reference!$H$70:$AL$112,M846,FALSE)*C846),2)))))</f>
        <v/>
      </c>
      <c r="G846" t="str">
        <f t="shared" si="27"/>
        <v/>
      </c>
      <c r="N846" t="str">
        <f t="shared" si="26"/>
        <v/>
      </c>
      <c r="O846" t="str">
        <f>IF(G846="","",HLOOKUP(N846,Reference!$H$70:$AL$112,43,FALSE))</f>
        <v/>
      </c>
    </row>
    <row r="847" spans="5:15" x14ac:dyDescent="0.45">
      <c r="E847" t="str">
        <f>IF(B847="","",VLOOKUP(B847,Reference!$B$3:$F$42,2,FALSE))</f>
        <v/>
      </c>
      <c r="F847" s="89" t="str">
        <f>IF(B847="","",IF(E847="Each",D847/C847,IF(E847="Count",$H$5*D847/C847,IF(E847="Area",ROUNDUP(D847/(VLOOKUP(B847,Reference!$H$70:$AL$112,M847,FALSE)*(C847/$H$6)),2),ROUNDUP(D847/(VLOOKUP(B847,Reference!$H$70:$AL$112,M847,FALSE)*C847),2)))))</f>
        <v/>
      </c>
      <c r="G847" t="str">
        <f t="shared" si="27"/>
        <v/>
      </c>
      <c r="N847" t="str">
        <f t="shared" si="26"/>
        <v/>
      </c>
      <c r="O847" t="str">
        <f>IF(G847="","",HLOOKUP(N847,Reference!$H$70:$AL$112,43,FALSE))</f>
        <v/>
      </c>
    </row>
    <row r="848" spans="5:15" x14ac:dyDescent="0.45">
      <c r="E848" t="str">
        <f>IF(B848="","",VLOOKUP(B848,Reference!$B$3:$F$42,2,FALSE))</f>
        <v/>
      </c>
      <c r="F848" s="89" t="str">
        <f>IF(B848="","",IF(E848="Each",D848/C848,IF(E848="Count",$H$5*D848/C848,IF(E848="Area",ROUNDUP(D848/(VLOOKUP(B848,Reference!$H$70:$AL$112,M848,FALSE)*(C848/$H$6)),2),ROUNDUP(D848/(VLOOKUP(B848,Reference!$H$70:$AL$112,M848,FALSE)*C848),2)))))</f>
        <v/>
      </c>
      <c r="G848" t="str">
        <f t="shared" si="27"/>
        <v/>
      </c>
      <c r="N848" t="str">
        <f t="shared" si="26"/>
        <v/>
      </c>
      <c r="O848" t="str">
        <f>IF(G848="","",HLOOKUP(N848,Reference!$H$70:$AL$112,43,FALSE))</f>
        <v/>
      </c>
    </row>
    <row r="849" spans="5:15" x14ac:dyDescent="0.45">
      <c r="E849" t="str">
        <f>IF(B849="","",VLOOKUP(B849,Reference!$B$3:$F$42,2,FALSE))</f>
        <v/>
      </c>
      <c r="F849" s="89" t="str">
        <f>IF(B849="","",IF(E849="Each",D849/C849,IF(E849="Count",$H$5*D849/C849,IF(E849="Area",ROUNDUP(D849/(VLOOKUP(B849,Reference!$H$70:$AL$112,M849,FALSE)*(C849/$H$6)),2),ROUNDUP(D849/(VLOOKUP(B849,Reference!$H$70:$AL$112,M849,FALSE)*C849),2)))))</f>
        <v/>
      </c>
      <c r="G849" t="str">
        <f t="shared" si="27"/>
        <v/>
      </c>
      <c r="N849" t="str">
        <f t="shared" si="26"/>
        <v/>
      </c>
      <c r="O849" t="str">
        <f>IF(G849="","",HLOOKUP(N849,Reference!$H$70:$AL$112,43,FALSE))</f>
        <v/>
      </c>
    </row>
    <row r="850" spans="5:15" x14ac:dyDescent="0.45">
      <c r="E850" t="str">
        <f>IF(B850="","",VLOOKUP(B850,Reference!$B$3:$F$42,2,FALSE))</f>
        <v/>
      </c>
      <c r="F850" s="89" t="str">
        <f>IF(B850="","",IF(E850="Each",D850/C850,IF(E850="Count",$H$5*D850/C850,IF(E850="Area",ROUNDUP(D850/(VLOOKUP(B850,Reference!$H$70:$AL$112,M850,FALSE)*(C850/$H$6)),2),ROUNDUP(D850/(VLOOKUP(B850,Reference!$H$70:$AL$112,M850,FALSE)*C850),2)))))</f>
        <v/>
      </c>
      <c r="G850" t="str">
        <f t="shared" si="27"/>
        <v/>
      </c>
      <c r="N850" t="str">
        <f t="shared" si="26"/>
        <v/>
      </c>
      <c r="O850" t="str">
        <f>IF(G850="","",HLOOKUP(N850,Reference!$H$70:$AL$112,43,FALSE))</f>
        <v/>
      </c>
    </row>
    <row r="851" spans="5:15" x14ac:dyDescent="0.45">
      <c r="E851" t="str">
        <f>IF(B851="","",VLOOKUP(B851,Reference!$B$3:$F$42,2,FALSE))</f>
        <v/>
      </c>
      <c r="F851" s="89" t="str">
        <f>IF(B851="","",IF(E851="Each",D851/C851,IF(E851="Count",$H$5*D851/C851,IF(E851="Area",ROUNDUP(D851/(VLOOKUP(B851,Reference!$H$70:$AL$112,M851,FALSE)*(C851/$H$6)),2),ROUNDUP(D851/(VLOOKUP(B851,Reference!$H$70:$AL$112,M851,FALSE)*C851),2)))))</f>
        <v/>
      </c>
      <c r="G851" t="str">
        <f t="shared" si="27"/>
        <v/>
      </c>
      <c r="N851" t="str">
        <f t="shared" si="26"/>
        <v/>
      </c>
      <c r="O851" t="str">
        <f>IF(G851="","",HLOOKUP(N851,Reference!$H$70:$AL$112,43,FALSE))</f>
        <v/>
      </c>
    </row>
    <row r="852" spans="5:15" x14ac:dyDescent="0.45">
      <c r="E852" t="str">
        <f>IF(B852="","",VLOOKUP(B852,Reference!$B$3:$F$42,2,FALSE))</f>
        <v/>
      </c>
      <c r="F852" s="89" t="str">
        <f>IF(B852="","",IF(E852="Each",D852/C852,IF(E852="Count",$H$5*D852/C852,IF(E852="Area",ROUNDUP(D852/(VLOOKUP(B852,Reference!$H$70:$AL$112,M852,FALSE)*(C852/$H$6)),2),ROUNDUP(D852/(VLOOKUP(B852,Reference!$H$70:$AL$112,M852,FALSE)*C852),2)))))</f>
        <v/>
      </c>
      <c r="G852" t="str">
        <f t="shared" si="27"/>
        <v/>
      </c>
      <c r="N852" t="str">
        <f t="shared" si="26"/>
        <v/>
      </c>
      <c r="O852" t="str">
        <f>IF(G852="","",HLOOKUP(N852,Reference!$H$70:$AL$112,43,FALSE))</f>
        <v/>
      </c>
    </row>
    <row r="853" spans="5:15" x14ac:dyDescent="0.45">
      <c r="E853" t="str">
        <f>IF(B853="","",VLOOKUP(B853,Reference!$B$3:$F$42,2,FALSE))</f>
        <v/>
      </c>
      <c r="F853" s="89" t="str">
        <f>IF(B853="","",IF(E853="Each",D853/C853,IF(E853="Count",$H$5*D853/C853,IF(E853="Area",ROUNDUP(D853/(VLOOKUP(B853,Reference!$H$70:$AL$112,M853,FALSE)*(C853/$H$6)),2),ROUNDUP(D853/(VLOOKUP(B853,Reference!$H$70:$AL$112,M853,FALSE)*C853),2)))))</f>
        <v/>
      </c>
      <c r="G853" t="str">
        <f t="shared" si="27"/>
        <v/>
      </c>
      <c r="N853" t="str">
        <f t="shared" si="26"/>
        <v/>
      </c>
      <c r="O853" t="str">
        <f>IF(G853="","",HLOOKUP(N853,Reference!$H$70:$AL$112,43,FALSE))</f>
        <v/>
      </c>
    </row>
    <row r="854" spans="5:15" x14ac:dyDescent="0.45">
      <c r="E854" t="str">
        <f>IF(B854="","",VLOOKUP(B854,Reference!$B$3:$F$42,2,FALSE))</f>
        <v/>
      </c>
      <c r="F854" s="89" t="str">
        <f>IF(B854="","",IF(E854="Each",D854/C854,IF(E854="Count",$H$5*D854/C854,IF(E854="Area",ROUNDUP(D854/(VLOOKUP(B854,Reference!$H$70:$AL$112,M854,FALSE)*(C854/$H$6)),2),ROUNDUP(D854/(VLOOKUP(B854,Reference!$H$70:$AL$112,M854,FALSE)*C854),2)))))</f>
        <v/>
      </c>
      <c r="G854" t="str">
        <f t="shared" si="27"/>
        <v/>
      </c>
      <c r="N854" t="str">
        <f t="shared" si="26"/>
        <v/>
      </c>
      <c r="O854" t="str">
        <f>IF(G854="","",HLOOKUP(N854,Reference!$H$70:$AL$112,43,FALSE))</f>
        <v/>
      </c>
    </row>
    <row r="855" spans="5:15" x14ac:dyDescent="0.45">
      <c r="E855" t="str">
        <f>IF(B855="","",VLOOKUP(B855,Reference!$B$3:$F$42,2,FALSE))</f>
        <v/>
      </c>
      <c r="F855" s="89" t="str">
        <f>IF(B855="","",IF(E855="Each",D855/C855,IF(E855="Count",$H$5*D855/C855,IF(E855="Area",ROUNDUP(D855/(VLOOKUP(B855,Reference!$H$70:$AL$112,M855,FALSE)*(C855/$H$6)),2),ROUNDUP(D855/(VLOOKUP(B855,Reference!$H$70:$AL$112,M855,FALSE)*C855),2)))))</f>
        <v/>
      </c>
      <c r="G855" t="str">
        <f t="shared" si="27"/>
        <v/>
      </c>
      <c r="N855" t="str">
        <f t="shared" ref="N855:N918" si="28">IF(B855="","",VLOOKUP(E855,$E$2:$F$8,2,FALSE))</f>
        <v/>
      </c>
      <c r="O855" t="str">
        <f>IF(G855="","",HLOOKUP(N855,Reference!$H$70:$AL$112,43,FALSE))</f>
        <v/>
      </c>
    </row>
    <row r="856" spans="5:15" x14ac:dyDescent="0.45">
      <c r="E856" t="str">
        <f>IF(B856="","",VLOOKUP(B856,Reference!$B$3:$F$42,2,FALSE))</f>
        <v/>
      </c>
      <c r="F856" s="89" t="str">
        <f>IF(B856="","",IF(E856="Each",D856/C856,IF(E856="Count",$H$5*D856/C856,IF(E856="Area",ROUNDUP(D856/(VLOOKUP(B856,Reference!$H$70:$AL$112,M856,FALSE)*(C856/$H$6)),2),ROUNDUP(D856/(VLOOKUP(B856,Reference!$H$70:$AL$112,M856,FALSE)*C856),2)))))</f>
        <v/>
      </c>
      <c r="G856" t="str">
        <f t="shared" si="27"/>
        <v/>
      </c>
      <c r="N856" t="str">
        <f t="shared" si="28"/>
        <v/>
      </c>
      <c r="O856" t="str">
        <f>IF(G856="","",HLOOKUP(N856,Reference!$H$70:$AL$112,43,FALSE))</f>
        <v/>
      </c>
    </row>
    <row r="857" spans="5:15" x14ac:dyDescent="0.45">
      <c r="E857" t="str">
        <f>IF(B857="","",VLOOKUP(B857,Reference!$B$3:$F$42,2,FALSE))</f>
        <v/>
      </c>
      <c r="F857" s="89" t="str">
        <f>IF(B857="","",IF(E857="Each",D857/C857,IF(E857="Count",$H$5*D857/C857,IF(E857="Area",ROUNDUP(D857/(VLOOKUP(B857,Reference!$H$70:$AL$112,M857,FALSE)*(C857/$H$6)),2),ROUNDUP(D857/(VLOOKUP(B857,Reference!$H$70:$AL$112,M857,FALSE)*C857),2)))))</f>
        <v/>
      </c>
      <c r="G857" t="str">
        <f t="shared" si="27"/>
        <v/>
      </c>
      <c r="N857" t="str">
        <f t="shared" si="28"/>
        <v/>
      </c>
      <c r="O857" t="str">
        <f>IF(G857="","",HLOOKUP(N857,Reference!$H$70:$AL$112,43,FALSE))</f>
        <v/>
      </c>
    </row>
    <row r="858" spans="5:15" x14ac:dyDescent="0.45">
      <c r="E858" t="str">
        <f>IF(B858="","",VLOOKUP(B858,Reference!$B$3:$F$42,2,FALSE))</f>
        <v/>
      </c>
      <c r="F858" s="89" t="str">
        <f>IF(B858="","",IF(E858="Each",D858/C858,IF(E858="Count",$H$5*D858/C858,IF(E858="Area",ROUNDUP(D858/(VLOOKUP(B858,Reference!$H$70:$AL$112,M858,FALSE)*(C858/$H$6)),2),ROUNDUP(D858/(VLOOKUP(B858,Reference!$H$70:$AL$112,M858,FALSE)*C858),2)))))</f>
        <v/>
      </c>
      <c r="G858" t="str">
        <f t="shared" si="27"/>
        <v/>
      </c>
      <c r="N858" t="str">
        <f t="shared" si="28"/>
        <v/>
      </c>
      <c r="O858" t="str">
        <f>IF(G858="","",HLOOKUP(N858,Reference!$H$70:$AL$112,43,FALSE))</f>
        <v/>
      </c>
    </row>
    <row r="859" spans="5:15" x14ac:dyDescent="0.45">
      <c r="E859" t="str">
        <f>IF(B859="","",VLOOKUP(B859,Reference!$B$3:$F$42,2,FALSE))</f>
        <v/>
      </c>
      <c r="F859" s="89" t="str">
        <f>IF(B859="","",IF(E859="Each",D859/C859,IF(E859="Count",$H$5*D859/C859,IF(E859="Area",ROUNDUP(D859/(VLOOKUP(B859,Reference!$H$70:$AL$112,M859,FALSE)*(C859/$H$6)),2),ROUNDUP(D859/(VLOOKUP(B859,Reference!$H$70:$AL$112,M859,FALSE)*C859),2)))))</f>
        <v/>
      </c>
      <c r="G859" t="str">
        <f t="shared" si="27"/>
        <v/>
      </c>
      <c r="N859" t="str">
        <f t="shared" si="28"/>
        <v/>
      </c>
      <c r="O859" t="str">
        <f>IF(G859="","",HLOOKUP(N859,Reference!$H$70:$AL$112,43,FALSE))</f>
        <v/>
      </c>
    </row>
    <row r="860" spans="5:15" x14ac:dyDescent="0.45">
      <c r="E860" t="str">
        <f>IF(B860="","",VLOOKUP(B860,Reference!$B$3:$F$42,2,FALSE))</f>
        <v/>
      </c>
      <c r="F860" s="89" t="str">
        <f>IF(B860="","",IF(E860="Each",D860/C860,IF(E860="Count",$H$5*D860/C860,IF(E860="Area",ROUNDUP(D860/(VLOOKUP(B860,Reference!$H$70:$AL$112,M860,FALSE)*(C860/$H$6)),2),ROUNDUP(D860/(VLOOKUP(B860,Reference!$H$70:$AL$112,M860,FALSE)*C860),2)))))</f>
        <v/>
      </c>
      <c r="G860" t="str">
        <f t="shared" si="27"/>
        <v/>
      </c>
      <c r="N860" t="str">
        <f t="shared" si="28"/>
        <v/>
      </c>
      <c r="O860" t="str">
        <f>IF(G860="","",HLOOKUP(N860,Reference!$H$70:$AL$112,43,FALSE))</f>
        <v/>
      </c>
    </row>
    <row r="861" spans="5:15" x14ac:dyDescent="0.45">
      <c r="E861" t="str">
        <f>IF(B861="","",VLOOKUP(B861,Reference!$B$3:$F$42,2,FALSE))</f>
        <v/>
      </c>
      <c r="F861" s="89" t="str">
        <f>IF(B861="","",IF(E861="Each",D861/C861,IF(E861="Count",$H$5*D861/C861,IF(E861="Area",ROUNDUP(D861/(VLOOKUP(B861,Reference!$H$70:$AL$112,M861,FALSE)*(C861/$H$6)),2),ROUNDUP(D861/(VLOOKUP(B861,Reference!$H$70:$AL$112,M861,FALSE)*C861),2)))))</f>
        <v/>
      </c>
      <c r="G861" t="str">
        <f t="shared" si="27"/>
        <v/>
      </c>
      <c r="N861" t="str">
        <f t="shared" si="28"/>
        <v/>
      </c>
      <c r="O861" t="str">
        <f>IF(G861="","",HLOOKUP(N861,Reference!$H$70:$AL$112,43,FALSE))</f>
        <v/>
      </c>
    </row>
    <row r="862" spans="5:15" x14ac:dyDescent="0.45">
      <c r="E862" t="str">
        <f>IF(B862="","",VLOOKUP(B862,Reference!$B$3:$F$42,2,FALSE))</f>
        <v/>
      </c>
      <c r="F862" s="89" t="str">
        <f>IF(B862="","",IF(E862="Each",D862/C862,IF(E862="Count",$H$5*D862/C862,IF(E862="Area",ROUNDUP(D862/(VLOOKUP(B862,Reference!$H$70:$AL$112,M862,FALSE)*(C862/$H$6)),2),ROUNDUP(D862/(VLOOKUP(B862,Reference!$H$70:$AL$112,M862,FALSE)*C862),2)))))</f>
        <v/>
      </c>
      <c r="G862" t="str">
        <f t="shared" si="27"/>
        <v/>
      </c>
      <c r="N862" t="str">
        <f t="shared" si="28"/>
        <v/>
      </c>
      <c r="O862" t="str">
        <f>IF(G862="","",HLOOKUP(N862,Reference!$H$70:$AL$112,43,FALSE))</f>
        <v/>
      </c>
    </row>
    <row r="863" spans="5:15" x14ac:dyDescent="0.45">
      <c r="E863" t="str">
        <f>IF(B863="","",VLOOKUP(B863,Reference!$B$3:$F$42,2,FALSE))</f>
        <v/>
      </c>
      <c r="F863" s="89" t="str">
        <f>IF(B863="","",IF(E863="Each",D863/C863,IF(E863="Count",$H$5*D863/C863,IF(E863="Area",ROUNDUP(D863/(VLOOKUP(B863,Reference!$H$70:$AL$112,M863,FALSE)*(C863/$H$6)),2),ROUNDUP(D863/(VLOOKUP(B863,Reference!$H$70:$AL$112,M863,FALSE)*C863),2)))))</f>
        <v/>
      </c>
      <c r="G863" t="str">
        <f t="shared" si="27"/>
        <v/>
      </c>
      <c r="N863" t="str">
        <f t="shared" si="28"/>
        <v/>
      </c>
      <c r="O863" t="str">
        <f>IF(G863="","",HLOOKUP(N863,Reference!$H$70:$AL$112,43,FALSE))</f>
        <v/>
      </c>
    </row>
    <row r="864" spans="5:15" x14ac:dyDescent="0.45">
      <c r="E864" t="str">
        <f>IF(B864="","",VLOOKUP(B864,Reference!$B$3:$F$42,2,FALSE))</f>
        <v/>
      </c>
      <c r="F864" s="89" t="str">
        <f>IF(B864="","",IF(E864="Each",D864/C864,IF(E864="Count",$H$5*D864/C864,IF(E864="Area",ROUNDUP(D864/(VLOOKUP(B864,Reference!$H$70:$AL$112,M864,FALSE)*(C864/$H$6)),2),ROUNDUP(D864/(VLOOKUP(B864,Reference!$H$70:$AL$112,M864,FALSE)*C864),2)))))</f>
        <v/>
      </c>
      <c r="G864" t="str">
        <f t="shared" si="27"/>
        <v/>
      </c>
      <c r="N864" t="str">
        <f t="shared" si="28"/>
        <v/>
      </c>
      <c r="O864" t="str">
        <f>IF(G864="","",HLOOKUP(N864,Reference!$H$70:$AL$112,43,FALSE))</f>
        <v/>
      </c>
    </row>
    <row r="865" spans="5:15" x14ac:dyDescent="0.45">
      <c r="E865" t="str">
        <f>IF(B865="","",VLOOKUP(B865,Reference!$B$3:$F$42,2,FALSE))</f>
        <v/>
      </c>
      <c r="F865" s="89" t="str">
        <f>IF(B865="","",IF(E865="Each",D865/C865,IF(E865="Count",$H$5*D865/C865,IF(E865="Area",ROUNDUP(D865/(VLOOKUP(B865,Reference!$H$70:$AL$112,M865,FALSE)*(C865/$H$6)),2),ROUNDUP(D865/(VLOOKUP(B865,Reference!$H$70:$AL$112,M865,FALSE)*C865),2)))))</f>
        <v/>
      </c>
      <c r="G865" t="str">
        <f t="shared" si="27"/>
        <v/>
      </c>
      <c r="N865" t="str">
        <f t="shared" si="28"/>
        <v/>
      </c>
      <c r="O865" t="str">
        <f>IF(G865="","",HLOOKUP(N865,Reference!$H$70:$AL$112,43,FALSE))</f>
        <v/>
      </c>
    </row>
    <row r="866" spans="5:15" x14ac:dyDescent="0.45">
      <c r="E866" t="str">
        <f>IF(B866="","",VLOOKUP(B866,Reference!$B$3:$F$42,2,FALSE))</f>
        <v/>
      </c>
      <c r="F866" s="89" t="str">
        <f>IF(B866="","",IF(E866="Each",D866/C866,IF(E866="Count",$H$5*D866/C866,IF(E866="Area",ROUNDUP(D866/(VLOOKUP(B866,Reference!$H$70:$AL$112,M866,FALSE)*(C866/$H$6)),2),ROUNDUP(D866/(VLOOKUP(B866,Reference!$H$70:$AL$112,M866,FALSE)*C866),2)))))</f>
        <v/>
      </c>
      <c r="G866" t="str">
        <f t="shared" si="27"/>
        <v/>
      </c>
      <c r="N866" t="str">
        <f t="shared" si="28"/>
        <v/>
      </c>
      <c r="O866" t="str">
        <f>IF(G866="","",HLOOKUP(N866,Reference!$H$70:$AL$112,43,FALSE))</f>
        <v/>
      </c>
    </row>
    <row r="867" spans="5:15" x14ac:dyDescent="0.45">
      <c r="E867" t="str">
        <f>IF(B867="","",VLOOKUP(B867,Reference!$B$3:$F$42,2,FALSE))</f>
        <v/>
      </c>
      <c r="F867" s="89" t="str">
        <f>IF(B867="","",IF(E867="Each",D867/C867,IF(E867="Count",$H$5*D867/C867,IF(E867="Area",ROUNDUP(D867/(VLOOKUP(B867,Reference!$H$70:$AL$112,M867,FALSE)*(C867/$H$6)),2),ROUNDUP(D867/(VLOOKUP(B867,Reference!$H$70:$AL$112,M867,FALSE)*C867),2)))))</f>
        <v/>
      </c>
      <c r="G867" t="str">
        <f t="shared" si="27"/>
        <v/>
      </c>
      <c r="N867" t="str">
        <f t="shared" si="28"/>
        <v/>
      </c>
      <c r="O867" t="str">
        <f>IF(G867="","",HLOOKUP(N867,Reference!$H$70:$AL$112,43,FALSE))</f>
        <v/>
      </c>
    </row>
    <row r="868" spans="5:15" x14ac:dyDescent="0.45">
      <c r="E868" t="str">
        <f>IF(B868="","",VLOOKUP(B868,Reference!$B$3:$F$42,2,FALSE))</f>
        <v/>
      </c>
      <c r="F868" s="89" t="str">
        <f>IF(B868="","",IF(E868="Each",D868/C868,IF(E868="Count",$H$5*D868/C868,IF(E868="Area",ROUNDUP(D868/(VLOOKUP(B868,Reference!$H$70:$AL$112,M868,FALSE)*(C868/$H$6)),2),ROUNDUP(D868/(VLOOKUP(B868,Reference!$H$70:$AL$112,M868,FALSE)*C868),2)))))</f>
        <v/>
      </c>
      <c r="G868" t="str">
        <f t="shared" si="27"/>
        <v/>
      </c>
      <c r="N868" t="str">
        <f t="shared" si="28"/>
        <v/>
      </c>
      <c r="O868" t="str">
        <f>IF(G868="","",HLOOKUP(N868,Reference!$H$70:$AL$112,43,FALSE))</f>
        <v/>
      </c>
    </row>
    <row r="869" spans="5:15" x14ac:dyDescent="0.45">
      <c r="E869" t="str">
        <f>IF(B869="","",VLOOKUP(B869,Reference!$B$3:$F$42,2,FALSE))</f>
        <v/>
      </c>
      <c r="F869" s="89" t="str">
        <f>IF(B869="","",IF(E869="Each",D869/C869,IF(E869="Count",$H$5*D869/C869,IF(E869="Area",ROUNDUP(D869/(VLOOKUP(B869,Reference!$H$70:$AL$112,M869,FALSE)*(C869/$H$6)),2),ROUNDUP(D869/(VLOOKUP(B869,Reference!$H$70:$AL$112,M869,FALSE)*C869),2)))))</f>
        <v/>
      </c>
      <c r="G869" t="str">
        <f t="shared" si="27"/>
        <v/>
      </c>
      <c r="N869" t="str">
        <f t="shared" si="28"/>
        <v/>
      </c>
      <c r="O869" t="str">
        <f>IF(G869="","",HLOOKUP(N869,Reference!$H$70:$AL$112,43,FALSE))</f>
        <v/>
      </c>
    </row>
    <row r="870" spans="5:15" x14ac:dyDescent="0.45">
      <c r="E870" t="str">
        <f>IF(B870="","",VLOOKUP(B870,Reference!$B$3:$F$42,2,FALSE))</f>
        <v/>
      </c>
      <c r="F870" s="89" t="str">
        <f>IF(B870="","",IF(E870="Each",D870/C870,IF(E870="Count",$H$5*D870/C870,IF(E870="Area",ROUNDUP(D870/(VLOOKUP(B870,Reference!$H$70:$AL$112,M870,FALSE)*(C870/$H$6)),2),ROUNDUP(D870/(VLOOKUP(B870,Reference!$H$70:$AL$112,M870,FALSE)*C870),2)))))</f>
        <v/>
      </c>
      <c r="G870" t="str">
        <f t="shared" si="27"/>
        <v/>
      </c>
      <c r="N870" t="str">
        <f t="shared" si="28"/>
        <v/>
      </c>
      <c r="O870" t="str">
        <f>IF(G870="","",HLOOKUP(N870,Reference!$H$70:$AL$112,43,FALSE))</f>
        <v/>
      </c>
    </row>
    <row r="871" spans="5:15" x14ac:dyDescent="0.45">
      <c r="E871" t="str">
        <f>IF(B871="","",VLOOKUP(B871,Reference!$B$3:$F$42,2,FALSE))</f>
        <v/>
      </c>
      <c r="F871" s="89" t="str">
        <f>IF(B871="","",IF(E871="Each",D871/C871,IF(E871="Count",$H$5*D871/C871,IF(E871="Area",ROUNDUP(D871/(VLOOKUP(B871,Reference!$H$70:$AL$112,M871,FALSE)*(C871/$H$6)),2),ROUNDUP(D871/(VLOOKUP(B871,Reference!$H$70:$AL$112,M871,FALSE)*C871),2)))))</f>
        <v/>
      </c>
      <c r="G871" t="str">
        <f t="shared" si="27"/>
        <v/>
      </c>
      <c r="N871" t="str">
        <f t="shared" si="28"/>
        <v/>
      </c>
      <c r="O871" t="str">
        <f>IF(G871="","",HLOOKUP(N871,Reference!$H$70:$AL$112,43,FALSE))</f>
        <v/>
      </c>
    </row>
    <row r="872" spans="5:15" x14ac:dyDescent="0.45">
      <c r="E872" t="str">
        <f>IF(B872="","",VLOOKUP(B872,Reference!$B$3:$F$42,2,FALSE))</f>
        <v/>
      </c>
      <c r="F872" s="89" t="str">
        <f>IF(B872="","",IF(E872="Each",D872/C872,IF(E872="Count",$H$5*D872/C872,IF(E872="Area",ROUNDUP(D872/(VLOOKUP(B872,Reference!$H$70:$AL$112,M872,FALSE)*(C872/$H$6)),2),ROUNDUP(D872/(VLOOKUP(B872,Reference!$H$70:$AL$112,M872,FALSE)*C872),2)))))</f>
        <v/>
      </c>
      <c r="G872" t="str">
        <f t="shared" si="27"/>
        <v/>
      </c>
      <c r="N872" t="str">
        <f t="shared" si="28"/>
        <v/>
      </c>
      <c r="O872" t="str">
        <f>IF(G872="","",HLOOKUP(N872,Reference!$H$70:$AL$112,43,FALSE))</f>
        <v/>
      </c>
    </row>
    <row r="873" spans="5:15" x14ac:dyDescent="0.45">
      <c r="E873" t="str">
        <f>IF(B873="","",VLOOKUP(B873,Reference!$B$3:$F$42,2,FALSE))</f>
        <v/>
      </c>
      <c r="F873" s="89" t="str">
        <f>IF(B873="","",IF(E873="Each",D873/C873,IF(E873="Count",$H$5*D873/C873,IF(E873="Area",ROUNDUP(D873/(VLOOKUP(B873,Reference!$H$70:$AL$112,M873,FALSE)*(C873/$H$6)),2),ROUNDUP(D873/(VLOOKUP(B873,Reference!$H$70:$AL$112,M873,FALSE)*C873),2)))))</f>
        <v/>
      </c>
      <c r="G873" t="str">
        <f t="shared" si="27"/>
        <v/>
      </c>
      <c r="N873" t="str">
        <f t="shared" si="28"/>
        <v/>
      </c>
      <c r="O873" t="str">
        <f>IF(G873="","",HLOOKUP(N873,Reference!$H$70:$AL$112,43,FALSE))</f>
        <v/>
      </c>
    </row>
    <row r="874" spans="5:15" x14ac:dyDescent="0.45">
      <c r="E874" t="str">
        <f>IF(B874="","",VLOOKUP(B874,Reference!$B$3:$F$42,2,FALSE))</f>
        <v/>
      </c>
      <c r="F874" s="89" t="str">
        <f>IF(B874="","",IF(E874="Each",D874/C874,IF(E874="Count",$H$5*D874/C874,IF(E874="Area",ROUNDUP(D874/(VLOOKUP(B874,Reference!$H$70:$AL$112,M874,FALSE)*(C874/$H$6)),2),ROUNDUP(D874/(VLOOKUP(B874,Reference!$H$70:$AL$112,M874,FALSE)*C874),2)))))</f>
        <v/>
      </c>
      <c r="G874" t="str">
        <f t="shared" si="27"/>
        <v/>
      </c>
      <c r="N874" t="str">
        <f t="shared" si="28"/>
        <v/>
      </c>
      <c r="O874" t="str">
        <f>IF(G874="","",HLOOKUP(N874,Reference!$H$70:$AL$112,43,FALSE))</f>
        <v/>
      </c>
    </row>
    <row r="875" spans="5:15" x14ac:dyDescent="0.45">
      <c r="E875" t="str">
        <f>IF(B875="","",VLOOKUP(B875,Reference!$B$3:$F$42,2,FALSE))</f>
        <v/>
      </c>
      <c r="F875" s="89" t="str">
        <f>IF(B875="","",IF(E875="Each",D875/C875,IF(E875="Count",$H$5*D875/C875,IF(E875="Area",ROUNDUP(D875/(VLOOKUP(B875,Reference!$H$70:$AL$112,M875,FALSE)*(C875/$H$6)),2),ROUNDUP(D875/(VLOOKUP(B875,Reference!$H$70:$AL$112,M875,FALSE)*C875),2)))))</f>
        <v/>
      </c>
      <c r="G875" t="str">
        <f t="shared" si="27"/>
        <v/>
      </c>
      <c r="N875" t="str">
        <f t="shared" si="28"/>
        <v/>
      </c>
      <c r="O875" t="str">
        <f>IF(G875="","",HLOOKUP(N875,Reference!$H$70:$AL$112,43,FALSE))</f>
        <v/>
      </c>
    </row>
    <row r="876" spans="5:15" x14ac:dyDescent="0.45">
      <c r="E876" t="str">
        <f>IF(B876="","",VLOOKUP(B876,Reference!$B$3:$F$42,2,FALSE))</f>
        <v/>
      </c>
      <c r="F876" s="89" t="str">
        <f>IF(B876="","",IF(E876="Each",D876/C876,IF(E876="Count",$H$5*D876/C876,IF(E876="Area",ROUNDUP(D876/(VLOOKUP(B876,Reference!$H$70:$AL$112,M876,FALSE)*(C876/$H$6)),2),ROUNDUP(D876/(VLOOKUP(B876,Reference!$H$70:$AL$112,M876,FALSE)*C876),2)))))</f>
        <v/>
      </c>
      <c r="G876" t="str">
        <f t="shared" si="27"/>
        <v/>
      </c>
      <c r="N876" t="str">
        <f t="shared" si="28"/>
        <v/>
      </c>
      <c r="O876" t="str">
        <f>IF(G876="","",HLOOKUP(N876,Reference!$H$70:$AL$112,43,FALSE))</f>
        <v/>
      </c>
    </row>
    <row r="877" spans="5:15" x14ac:dyDescent="0.45">
      <c r="E877" t="str">
        <f>IF(B877="","",VLOOKUP(B877,Reference!$B$3:$F$42,2,FALSE))</f>
        <v/>
      </c>
      <c r="F877" s="89" t="str">
        <f>IF(B877="","",IF(E877="Each",D877/C877,IF(E877="Count",$H$5*D877/C877,IF(E877="Area",ROUNDUP(D877/(VLOOKUP(B877,Reference!$H$70:$AL$112,M877,FALSE)*(C877/$H$6)),2),ROUNDUP(D877/(VLOOKUP(B877,Reference!$H$70:$AL$112,M877,FALSE)*C877),2)))))</f>
        <v/>
      </c>
      <c r="G877" t="str">
        <f t="shared" si="27"/>
        <v/>
      </c>
      <c r="N877" t="str">
        <f t="shared" si="28"/>
        <v/>
      </c>
      <c r="O877" t="str">
        <f>IF(G877="","",HLOOKUP(N877,Reference!$H$70:$AL$112,43,FALSE))</f>
        <v/>
      </c>
    </row>
    <row r="878" spans="5:15" x14ac:dyDescent="0.45">
      <c r="E878" t="str">
        <f>IF(B878="","",VLOOKUP(B878,Reference!$B$3:$F$42,2,FALSE))</f>
        <v/>
      </c>
      <c r="F878" s="89" t="str">
        <f>IF(B878="","",IF(E878="Each",D878/C878,IF(E878="Count",$H$5*D878/C878,IF(E878="Area",ROUNDUP(D878/(VLOOKUP(B878,Reference!$H$70:$AL$112,M878,FALSE)*(C878/$H$6)),2),ROUNDUP(D878/(VLOOKUP(B878,Reference!$H$70:$AL$112,M878,FALSE)*C878),2)))))</f>
        <v/>
      </c>
      <c r="G878" t="str">
        <f t="shared" si="27"/>
        <v/>
      </c>
      <c r="N878" t="str">
        <f t="shared" si="28"/>
        <v/>
      </c>
      <c r="O878" t="str">
        <f>IF(G878="","",HLOOKUP(N878,Reference!$H$70:$AL$112,43,FALSE))</f>
        <v/>
      </c>
    </row>
    <row r="879" spans="5:15" x14ac:dyDescent="0.45">
      <c r="E879" t="str">
        <f>IF(B879="","",VLOOKUP(B879,Reference!$B$3:$F$42,2,FALSE))</f>
        <v/>
      </c>
      <c r="F879" s="89" t="str">
        <f>IF(B879="","",IF(E879="Each",D879/C879,IF(E879="Count",$H$5*D879/C879,IF(E879="Area",ROUNDUP(D879/(VLOOKUP(B879,Reference!$H$70:$AL$112,M879,FALSE)*(C879/$H$6)),2),ROUNDUP(D879/(VLOOKUP(B879,Reference!$H$70:$AL$112,M879,FALSE)*C879),2)))))</f>
        <v/>
      </c>
      <c r="G879" t="str">
        <f t="shared" si="27"/>
        <v/>
      </c>
      <c r="N879" t="str">
        <f t="shared" si="28"/>
        <v/>
      </c>
      <c r="O879" t="str">
        <f>IF(G879="","",HLOOKUP(N879,Reference!$H$70:$AL$112,43,FALSE))</f>
        <v/>
      </c>
    </row>
    <row r="880" spans="5:15" x14ac:dyDescent="0.45">
      <c r="E880" t="str">
        <f>IF(B880="","",VLOOKUP(B880,Reference!$B$3:$F$42,2,FALSE))</f>
        <v/>
      </c>
      <c r="F880" s="89" t="str">
        <f>IF(B880="","",IF(E880="Each",D880/C880,IF(E880="Count",$H$5*D880/C880,IF(E880="Area",ROUNDUP(D880/(VLOOKUP(B880,Reference!$H$70:$AL$112,M880,FALSE)*(C880/$H$6)),2),ROUNDUP(D880/(VLOOKUP(B880,Reference!$H$70:$AL$112,M880,FALSE)*C880),2)))))</f>
        <v/>
      </c>
      <c r="G880" t="str">
        <f t="shared" si="27"/>
        <v/>
      </c>
      <c r="N880" t="str">
        <f t="shared" si="28"/>
        <v/>
      </c>
      <c r="O880" t="str">
        <f>IF(G880="","",HLOOKUP(N880,Reference!$H$70:$AL$112,43,FALSE))</f>
        <v/>
      </c>
    </row>
    <row r="881" spans="5:15" x14ac:dyDescent="0.45">
      <c r="E881" t="str">
        <f>IF(B881="","",VLOOKUP(B881,Reference!$B$3:$F$42,2,FALSE))</f>
        <v/>
      </c>
      <c r="F881" s="89" t="str">
        <f>IF(B881="","",IF(E881="Each",D881/C881,IF(E881="Count",$H$5*D881/C881,IF(E881="Area",ROUNDUP(D881/(VLOOKUP(B881,Reference!$H$70:$AL$112,M881,FALSE)*(C881/$H$6)),2),ROUNDUP(D881/(VLOOKUP(B881,Reference!$H$70:$AL$112,M881,FALSE)*C881),2)))))</f>
        <v/>
      </c>
      <c r="G881" t="str">
        <f t="shared" si="27"/>
        <v/>
      </c>
      <c r="N881" t="str">
        <f t="shared" si="28"/>
        <v/>
      </c>
      <c r="O881" t="str">
        <f>IF(G881="","",HLOOKUP(N881,Reference!$H$70:$AL$112,43,FALSE))</f>
        <v/>
      </c>
    </row>
    <row r="882" spans="5:15" x14ac:dyDescent="0.45">
      <c r="E882" t="str">
        <f>IF(B882="","",VLOOKUP(B882,Reference!$B$3:$F$42,2,FALSE))</f>
        <v/>
      </c>
      <c r="F882" s="89" t="str">
        <f>IF(B882="","",IF(E882="Each",D882/C882,IF(E882="Count",$H$5*D882/C882,IF(E882="Area",ROUNDUP(D882/(VLOOKUP(B882,Reference!$H$70:$AL$112,M882,FALSE)*(C882/$H$6)),2),ROUNDUP(D882/(VLOOKUP(B882,Reference!$H$70:$AL$112,M882,FALSE)*C882),2)))))</f>
        <v/>
      </c>
      <c r="G882" t="str">
        <f t="shared" si="27"/>
        <v/>
      </c>
      <c r="N882" t="str">
        <f t="shared" si="28"/>
        <v/>
      </c>
      <c r="O882" t="str">
        <f>IF(G882="","",HLOOKUP(N882,Reference!$H$70:$AL$112,43,FALSE))</f>
        <v/>
      </c>
    </row>
    <row r="883" spans="5:15" x14ac:dyDescent="0.45">
      <c r="E883" t="str">
        <f>IF(B883="","",VLOOKUP(B883,Reference!$B$3:$F$42,2,FALSE))</f>
        <v/>
      </c>
      <c r="F883" s="89" t="str">
        <f>IF(B883="","",IF(E883="Each",D883/C883,IF(E883="Count",$H$5*D883/C883,IF(E883="Area",ROUNDUP(D883/(VLOOKUP(B883,Reference!$H$70:$AL$112,M883,FALSE)*(C883/$H$6)),2),ROUNDUP(D883/(VLOOKUP(B883,Reference!$H$70:$AL$112,M883,FALSE)*C883),2)))))</f>
        <v/>
      </c>
      <c r="G883" t="str">
        <f t="shared" si="27"/>
        <v/>
      </c>
      <c r="N883" t="str">
        <f t="shared" si="28"/>
        <v/>
      </c>
      <c r="O883" t="str">
        <f>IF(G883="","",HLOOKUP(N883,Reference!$H$70:$AL$112,43,FALSE))</f>
        <v/>
      </c>
    </row>
    <row r="884" spans="5:15" x14ac:dyDescent="0.45">
      <c r="E884" t="str">
        <f>IF(B884="","",VLOOKUP(B884,Reference!$B$3:$F$42,2,FALSE))</f>
        <v/>
      </c>
      <c r="F884" s="89" t="str">
        <f>IF(B884="","",IF(E884="Each",D884/C884,IF(E884="Count",$H$5*D884/C884,IF(E884="Area",ROUNDUP(D884/(VLOOKUP(B884,Reference!$H$70:$AL$112,M884,FALSE)*(C884/$H$6)),2),ROUNDUP(D884/(VLOOKUP(B884,Reference!$H$70:$AL$112,M884,FALSE)*C884),2)))))</f>
        <v/>
      </c>
      <c r="G884" t="str">
        <f t="shared" si="27"/>
        <v/>
      </c>
      <c r="N884" t="str">
        <f t="shared" si="28"/>
        <v/>
      </c>
      <c r="O884" t="str">
        <f>IF(G884="","",HLOOKUP(N884,Reference!$H$70:$AL$112,43,FALSE))</f>
        <v/>
      </c>
    </row>
    <row r="885" spans="5:15" x14ac:dyDescent="0.45">
      <c r="E885" t="str">
        <f>IF(B885="","",VLOOKUP(B885,Reference!$B$3:$F$42,2,FALSE))</f>
        <v/>
      </c>
      <c r="F885" s="89" t="str">
        <f>IF(B885="","",IF(E885="Each",D885/C885,IF(E885="Count",$H$5*D885/C885,IF(E885="Area",ROUNDUP(D885/(VLOOKUP(B885,Reference!$H$70:$AL$112,M885,FALSE)*(C885/$H$6)),2),ROUNDUP(D885/(VLOOKUP(B885,Reference!$H$70:$AL$112,M885,FALSE)*C885),2)))))</f>
        <v/>
      </c>
      <c r="G885" t="str">
        <f t="shared" si="27"/>
        <v/>
      </c>
      <c r="N885" t="str">
        <f t="shared" si="28"/>
        <v/>
      </c>
      <c r="O885" t="str">
        <f>IF(G885="","",HLOOKUP(N885,Reference!$H$70:$AL$112,43,FALSE))</f>
        <v/>
      </c>
    </row>
    <row r="886" spans="5:15" x14ac:dyDescent="0.45">
      <c r="E886" t="str">
        <f>IF(B886="","",VLOOKUP(B886,Reference!$B$3:$F$42,2,FALSE))</f>
        <v/>
      </c>
      <c r="F886" s="89" t="str">
        <f>IF(B886="","",IF(E886="Each",D886/C886,IF(E886="Count",$H$5*D886/C886,IF(E886="Area",ROUNDUP(D886/(VLOOKUP(B886,Reference!$H$70:$AL$112,M886,FALSE)*(C886/$H$6)),2),ROUNDUP(D886/(VLOOKUP(B886,Reference!$H$70:$AL$112,M886,FALSE)*C886),2)))))</f>
        <v/>
      </c>
      <c r="G886" t="str">
        <f t="shared" si="27"/>
        <v/>
      </c>
      <c r="N886" t="str">
        <f t="shared" si="28"/>
        <v/>
      </c>
      <c r="O886" t="str">
        <f>IF(G886="","",HLOOKUP(N886,Reference!$H$70:$AL$112,43,FALSE))</f>
        <v/>
      </c>
    </row>
    <row r="887" spans="5:15" x14ac:dyDescent="0.45">
      <c r="E887" t="str">
        <f>IF(B887="","",VLOOKUP(B887,Reference!$B$3:$F$42,2,FALSE))</f>
        <v/>
      </c>
      <c r="F887" s="89" t="str">
        <f>IF(B887="","",IF(E887="Each",D887/C887,IF(E887="Count",$H$5*D887/C887,IF(E887="Area",ROUNDUP(D887/(VLOOKUP(B887,Reference!$H$70:$AL$112,M887,FALSE)*(C887/$H$6)),2),ROUNDUP(D887/(VLOOKUP(B887,Reference!$H$70:$AL$112,M887,FALSE)*C887),2)))))</f>
        <v/>
      </c>
      <c r="G887" t="str">
        <f t="shared" si="27"/>
        <v/>
      </c>
      <c r="N887" t="str">
        <f t="shared" si="28"/>
        <v/>
      </c>
      <c r="O887" t="str">
        <f>IF(G887="","",HLOOKUP(N887,Reference!$H$70:$AL$112,43,FALSE))</f>
        <v/>
      </c>
    </row>
    <row r="888" spans="5:15" x14ac:dyDescent="0.45">
      <c r="E888" t="str">
        <f>IF(B888="","",VLOOKUP(B888,Reference!$B$3:$F$42,2,FALSE))</f>
        <v/>
      </c>
      <c r="F888" s="89" t="str">
        <f>IF(B888="","",IF(E888="Each",D888/C888,IF(E888="Count",$H$5*D888/C888,IF(E888="Area",ROUNDUP(D888/(VLOOKUP(B888,Reference!$H$70:$AL$112,M888,FALSE)*(C888/$H$6)),2),ROUNDUP(D888/(VLOOKUP(B888,Reference!$H$70:$AL$112,M888,FALSE)*C888),2)))))</f>
        <v/>
      </c>
      <c r="G888" t="str">
        <f t="shared" si="27"/>
        <v/>
      </c>
      <c r="N888" t="str">
        <f t="shared" si="28"/>
        <v/>
      </c>
      <c r="O888" t="str">
        <f>IF(G888="","",HLOOKUP(N888,Reference!$H$70:$AL$112,43,FALSE))</f>
        <v/>
      </c>
    </row>
    <row r="889" spans="5:15" x14ac:dyDescent="0.45">
      <c r="E889" t="str">
        <f>IF(B889="","",VLOOKUP(B889,Reference!$B$3:$F$42,2,FALSE))</f>
        <v/>
      </c>
      <c r="F889" s="89" t="str">
        <f>IF(B889="","",IF(E889="Each",D889/C889,IF(E889="Count",$H$5*D889/C889,IF(E889="Area",ROUNDUP(D889/(VLOOKUP(B889,Reference!$H$70:$AL$112,M889,FALSE)*(C889/$H$6)),2),ROUNDUP(D889/(VLOOKUP(B889,Reference!$H$70:$AL$112,M889,FALSE)*C889),2)))))</f>
        <v/>
      </c>
      <c r="G889" t="str">
        <f t="shared" si="27"/>
        <v/>
      </c>
      <c r="N889" t="str">
        <f t="shared" si="28"/>
        <v/>
      </c>
      <c r="O889" t="str">
        <f>IF(G889="","",HLOOKUP(N889,Reference!$H$70:$AL$112,43,FALSE))</f>
        <v/>
      </c>
    </row>
    <row r="890" spans="5:15" x14ac:dyDescent="0.45">
      <c r="E890" t="str">
        <f>IF(B890="","",VLOOKUP(B890,Reference!$B$3:$F$42,2,FALSE))</f>
        <v/>
      </c>
      <c r="F890" s="89" t="str">
        <f>IF(B890="","",IF(E890="Each",D890/C890,IF(E890="Count",$H$5*D890/C890,IF(E890="Area",ROUNDUP(D890/(VLOOKUP(B890,Reference!$H$70:$AL$112,M890,FALSE)*(C890/$H$6)),2),ROUNDUP(D890/(VLOOKUP(B890,Reference!$H$70:$AL$112,M890,FALSE)*C890),2)))))</f>
        <v/>
      </c>
      <c r="G890" t="str">
        <f t="shared" si="27"/>
        <v/>
      </c>
      <c r="N890" t="str">
        <f t="shared" si="28"/>
        <v/>
      </c>
      <c r="O890" t="str">
        <f>IF(G890="","",HLOOKUP(N890,Reference!$H$70:$AL$112,43,FALSE))</f>
        <v/>
      </c>
    </row>
    <row r="891" spans="5:15" x14ac:dyDescent="0.45">
      <c r="E891" t="str">
        <f>IF(B891="","",VLOOKUP(B891,Reference!$B$3:$F$42,2,FALSE))</f>
        <v/>
      </c>
      <c r="F891" s="89" t="str">
        <f>IF(B891="","",IF(E891="Each",D891/C891,IF(E891="Count",$H$5*D891/C891,IF(E891="Area",ROUNDUP(D891/(VLOOKUP(B891,Reference!$H$70:$AL$112,M891,FALSE)*(C891/$H$6)),2),ROUNDUP(D891/(VLOOKUP(B891,Reference!$H$70:$AL$112,M891,FALSE)*C891),2)))))</f>
        <v/>
      </c>
      <c r="G891" t="str">
        <f t="shared" si="27"/>
        <v/>
      </c>
      <c r="N891" t="str">
        <f t="shared" si="28"/>
        <v/>
      </c>
      <c r="O891" t="str">
        <f>IF(G891="","",HLOOKUP(N891,Reference!$H$70:$AL$112,43,FALSE))</f>
        <v/>
      </c>
    </row>
    <row r="892" spans="5:15" x14ac:dyDescent="0.45">
      <c r="E892" t="str">
        <f>IF(B892="","",VLOOKUP(B892,Reference!$B$3:$F$42,2,FALSE))</f>
        <v/>
      </c>
      <c r="F892" s="89" t="str">
        <f>IF(B892="","",IF(E892="Each",D892/C892,IF(E892="Count",$H$5*D892/C892,IF(E892="Area",ROUNDUP(D892/(VLOOKUP(B892,Reference!$H$70:$AL$112,M892,FALSE)*(C892/$H$6)),2),ROUNDUP(D892/(VLOOKUP(B892,Reference!$H$70:$AL$112,M892,FALSE)*C892),2)))))</f>
        <v/>
      </c>
      <c r="G892" t="str">
        <f t="shared" si="27"/>
        <v/>
      </c>
      <c r="N892" t="str">
        <f t="shared" si="28"/>
        <v/>
      </c>
      <c r="O892" t="str">
        <f>IF(G892="","",HLOOKUP(N892,Reference!$H$70:$AL$112,43,FALSE))</f>
        <v/>
      </c>
    </row>
    <row r="893" spans="5:15" x14ac:dyDescent="0.45">
      <c r="E893" t="str">
        <f>IF(B893="","",VLOOKUP(B893,Reference!$B$3:$F$42,2,FALSE))</f>
        <v/>
      </c>
      <c r="F893" s="89" t="str">
        <f>IF(B893="","",IF(E893="Each",D893/C893,IF(E893="Count",$H$5*D893/C893,IF(E893="Area",ROUNDUP(D893/(VLOOKUP(B893,Reference!$H$70:$AL$112,M893,FALSE)*(C893/$H$6)),2),ROUNDUP(D893/(VLOOKUP(B893,Reference!$H$70:$AL$112,M893,FALSE)*C893),2)))))</f>
        <v/>
      </c>
      <c r="G893" t="str">
        <f t="shared" si="27"/>
        <v/>
      </c>
      <c r="N893" t="str">
        <f t="shared" si="28"/>
        <v/>
      </c>
      <c r="O893" t="str">
        <f>IF(G893="","",HLOOKUP(N893,Reference!$H$70:$AL$112,43,FALSE))</f>
        <v/>
      </c>
    </row>
    <row r="894" spans="5:15" x14ac:dyDescent="0.45">
      <c r="E894" t="str">
        <f>IF(B894="","",VLOOKUP(B894,Reference!$B$3:$F$42,2,FALSE))</f>
        <v/>
      </c>
      <c r="F894" s="89" t="str">
        <f>IF(B894="","",IF(E894="Each",D894/C894,IF(E894="Count",$H$5*D894/C894,IF(E894="Area",ROUNDUP(D894/(VLOOKUP(B894,Reference!$H$70:$AL$112,M894,FALSE)*(C894/$H$6)),2),ROUNDUP(D894/(VLOOKUP(B894,Reference!$H$70:$AL$112,M894,FALSE)*C894),2)))))</f>
        <v/>
      </c>
      <c r="G894" t="str">
        <f t="shared" si="27"/>
        <v/>
      </c>
      <c r="N894" t="str">
        <f t="shared" si="28"/>
        <v/>
      </c>
      <c r="O894" t="str">
        <f>IF(G894="","",HLOOKUP(N894,Reference!$H$70:$AL$112,43,FALSE))</f>
        <v/>
      </c>
    </row>
    <row r="895" spans="5:15" x14ac:dyDescent="0.45">
      <c r="E895" t="str">
        <f>IF(B895="","",VLOOKUP(B895,Reference!$B$3:$F$42,2,FALSE))</f>
        <v/>
      </c>
      <c r="F895" s="89" t="str">
        <f>IF(B895="","",IF(E895="Each",D895/C895,IF(E895="Count",$H$5*D895/C895,IF(E895="Area",ROUNDUP(D895/(VLOOKUP(B895,Reference!$H$70:$AL$112,M895,FALSE)*(C895/$H$6)),2),ROUNDUP(D895/(VLOOKUP(B895,Reference!$H$70:$AL$112,M895,FALSE)*C895),2)))))</f>
        <v/>
      </c>
      <c r="G895" t="str">
        <f t="shared" si="27"/>
        <v/>
      </c>
      <c r="N895" t="str">
        <f t="shared" si="28"/>
        <v/>
      </c>
      <c r="O895" t="str">
        <f>IF(G895="","",HLOOKUP(N895,Reference!$H$70:$AL$112,43,FALSE))</f>
        <v/>
      </c>
    </row>
    <row r="896" spans="5:15" x14ac:dyDescent="0.45">
      <c r="E896" t="str">
        <f>IF(B896="","",VLOOKUP(B896,Reference!$B$3:$F$42,2,FALSE))</f>
        <v/>
      </c>
      <c r="F896" s="89" t="str">
        <f>IF(B896="","",IF(E896="Each",D896/C896,IF(E896="Count",$H$5*D896/C896,IF(E896="Area",ROUNDUP(D896/(VLOOKUP(B896,Reference!$H$70:$AL$112,M896,FALSE)*(C896/$H$6)),2),ROUNDUP(D896/(VLOOKUP(B896,Reference!$H$70:$AL$112,M896,FALSE)*C896),2)))))</f>
        <v/>
      </c>
      <c r="G896" t="str">
        <f t="shared" si="27"/>
        <v/>
      </c>
      <c r="N896" t="str">
        <f t="shared" si="28"/>
        <v/>
      </c>
      <c r="O896" t="str">
        <f>IF(G896="","",HLOOKUP(N896,Reference!$H$70:$AL$112,43,FALSE))</f>
        <v/>
      </c>
    </row>
    <row r="897" spans="5:15" x14ac:dyDescent="0.45">
      <c r="E897" t="str">
        <f>IF(B897="","",VLOOKUP(B897,Reference!$B$3:$F$42,2,FALSE))</f>
        <v/>
      </c>
      <c r="F897" s="89" t="str">
        <f>IF(B897="","",IF(E897="Each",D897/C897,IF(E897="Count",$H$5*D897/C897,IF(E897="Area",ROUNDUP(D897/(VLOOKUP(B897,Reference!$H$70:$AL$112,M897,FALSE)*(C897/$H$6)),2),ROUNDUP(D897/(VLOOKUP(B897,Reference!$H$70:$AL$112,M897,FALSE)*C897),2)))))</f>
        <v/>
      </c>
      <c r="G897" t="str">
        <f t="shared" si="27"/>
        <v/>
      </c>
      <c r="N897" t="str">
        <f t="shared" si="28"/>
        <v/>
      </c>
      <c r="O897" t="str">
        <f>IF(G897="","",HLOOKUP(N897,Reference!$H$70:$AL$112,43,FALSE))</f>
        <v/>
      </c>
    </row>
    <row r="898" spans="5:15" x14ac:dyDescent="0.45">
      <c r="E898" t="str">
        <f>IF(B898="","",VLOOKUP(B898,Reference!$B$3:$F$42,2,FALSE))</f>
        <v/>
      </c>
      <c r="F898" s="89" t="str">
        <f>IF(B898="","",IF(E898="Each",D898/C898,IF(E898="Count",$H$5*D898/C898,IF(E898="Area",ROUNDUP(D898/(VLOOKUP(B898,Reference!$H$70:$AL$112,M898,FALSE)*(C898/$H$6)),2),ROUNDUP(D898/(VLOOKUP(B898,Reference!$H$70:$AL$112,M898,FALSE)*C898),2)))))</f>
        <v/>
      </c>
      <c r="G898" t="str">
        <f t="shared" si="27"/>
        <v/>
      </c>
      <c r="N898" t="str">
        <f t="shared" si="28"/>
        <v/>
      </c>
      <c r="O898" t="str">
        <f>IF(G898="","",HLOOKUP(N898,Reference!$H$70:$AL$112,43,FALSE))</f>
        <v/>
      </c>
    </row>
    <row r="899" spans="5:15" x14ac:dyDescent="0.45">
      <c r="E899" t="str">
        <f>IF(B899="","",VLOOKUP(B899,Reference!$B$3:$F$42,2,FALSE))</f>
        <v/>
      </c>
      <c r="F899" s="89" t="str">
        <f>IF(B899="","",IF(E899="Each",D899/C899,IF(E899="Count",$H$5*D899/C899,IF(E899="Area",ROUNDUP(D899/(VLOOKUP(B899,Reference!$H$70:$AL$112,M899,FALSE)*(C899/$H$6)),2),ROUNDUP(D899/(VLOOKUP(B899,Reference!$H$70:$AL$112,M899,FALSE)*C899),2)))))</f>
        <v/>
      </c>
      <c r="G899" t="str">
        <f t="shared" si="27"/>
        <v/>
      </c>
      <c r="N899" t="str">
        <f t="shared" si="28"/>
        <v/>
      </c>
      <c r="O899" t="str">
        <f>IF(G899="","",HLOOKUP(N899,Reference!$H$70:$AL$112,43,FALSE))</f>
        <v/>
      </c>
    </row>
    <row r="900" spans="5:15" x14ac:dyDescent="0.45">
      <c r="E900" t="str">
        <f>IF(B900="","",VLOOKUP(B900,Reference!$B$3:$F$42,2,FALSE))</f>
        <v/>
      </c>
      <c r="F900" s="89" t="str">
        <f>IF(B900="","",IF(E900="Each",D900/C900,IF(E900="Count",$H$5*D900/C900,IF(E900="Area",ROUNDUP(D900/(VLOOKUP(B900,Reference!$H$70:$AL$112,M900,FALSE)*(C900/$H$6)),2),ROUNDUP(D900/(VLOOKUP(B900,Reference!$H$70:$AL$112,M900,FALSE)*C900),2)))))</f>
        <v/>
      </c>
      <c r="G900" t="str">
        <f t="shared" si="27"/>
        <v/>
      </c>
      <c r="N900" t="str">
        <f t="shared" si="28"/>
        <v/>
      </c>
      <c r="O900" t="str">
        <f>IF(G900="","",HLOOKUP(N900,Reference!$H$70:$AL$112,43,FALSE))</f>
        <v/>
      </c>
    </row>
    <row r="901" spans="5:15" x14ac:dyDescent="0.45">
      <c r="E901" t="str">
        <f>IF(B901="","",VLOOKUP(B901,Reference!$B$3:$F$42,2,FALSE))</f>
        <v/>
      </c>
      <c r="F901" s="89" t="str">
        <f>IF(B901="","",IF(E901="Each",D901/C901,IF(E901="Count",$H$5*D901/C901,IF(E901="Area",ROUNDUP(D901/(VLOOKUP(B901,Reference!$H$70:$AL$112,M901,FALSE)*(C901/$H$6)),2),ROUNDUP(D901/(VLOOKUP(B901,Reference!$H$70:$AL$112,M901,FALSE)*C901),2)))))</f>
        <v/>
      </c>
      <c r="G901" t="str">
        <f t="shared" si="27"/>
        <v/>
      </c>
      <c r="N901" t="str">
        <f t="shared" si="28"/>
        <v/>
      </c>
      <c r="O901" t="str">
        <f>IF(G901="","",HLOOKUP(N901,Reference!$H$70:$AL$112,43,FALSE))</f>
        <v/>
      </c>
    </row>
    <row r="902" spans="5:15" x14ac:dyDescent="0.45">
      <c r="E902" t="str">
        <f>IF(B902="","",VLOOKUP(B902,Reference!$B$3:$F$42,2,FALSE))</f>
        <v/>
      </c>
      <c r="F902" s="89" t="str">
        <f>IF(B902="","",IF(E902="Each",D902/C902,IF(E902="Count",$H$5*D902/C902,IF(E902="Area",ROUNDUP(D902/(VLOOKUP(B902,Reference!$H$70:$AL$112,M902,FALSE)*(C902/$H$6)),2),ROUNDUP(D902/(VLOOKUP(B902,Reference!$H$70:$AL$112,M902,FALSE)*C902),2)))))</f>
        <v/>
      </c>
      <c r="G902" t="str">
        <f t="shared" si="27"/>
        <v/>
      </c>
      <c r="N902" t="str">
        <f t="shared" si="28"/>
        <v/>
      </c>
      <c r="O902" t="str">
        <f>IF(G902="","",HLOOKUP(N902,Reference!$H$70:$AL$112,43,FALSE))</f>
        <v/>
      </c>
    </row>
    <row r="903" spans="5:15" x14ac:dyDescent="0.45">
      <c r="E903" t="str">
        <f>IF(B903="","",VLOOKUP(B903,Reference!$B$3:$F$42,2,FALSE))</f>
        <v/>
      </c>
      <c r="F903" s="89" t="str">
        <f>IF(B903="","",IF(E903="Each",D903/C903,IF(E903="Count",$H$5*D903/C903,IF(E903="Area",ROUNDUP(D903/(VLOOKUP(B903,Reference!$H$70:$AL$112,M903,FALSE)*(C903/$H$6)),2),ROUNDUP(D903/(VLOOKUP(B903,Reference!$H$70:$AL$112,M903,FALSE)*C903),2)))))</f>
        <v/>
      </c>
      <c r="G903" t="str">
        <f t="shared" si="27"/>
        <v/>
      </c>
      <c r="N903" t="str">
        <f t="shared" si="28"/>
        <v/>
      </c>
      <c r="O903" t="str">
        <f>IF(G903="","",HLOOKUP(N903,Reference!$H$70:$AL$112,43,FALSE))</f>
        <v/>
      </c>
    </row>
    <row r="904" spans="5:15" x14ac:dyDescent="0.45">
      <c r="E904" t="str">
        <f>IF(B904="","",VLOOKUP(B904,Reference!$B$3:$F$42,2,FALSE))</f>
        <v/>
      </c>
      <c r="F904" s="89" t="str">
        <f>IF(B904="","",IF(E904="Each",D904/C904,IF(E904="Count",$H$5*D904/C904,IF(E904="Area",ROUNDUP(D904/(VLOOKUP(B904,Reference!$H$70:$AL$112,M904,FALSE)*(C904/$H$6)),2),ROUNDUP(D904/(VLOOKUP(B904,Reference!$H$70:$AL$112,M904,FALSE)*C904),2)))))</f>
        <v/>
      </c>
      <c r="G904" t="str">
        <f t="shared" si="27"/>
        <v/>
      </c>
      <c r="N904" t="str">
        <f t="shared" si="28"/>
        <v/>
      </c>
      <c r="O904" t="str">
        <f>IF(G904="","",HLOOKUP(N904,Reference!$H$70:$AL$112,43,FALSE))</f>
        <v/>
      </c>
    </row>
    <row r="905" spans="5:15" x14ac:dyDescent="0.45">
      <c r="E905" t="str">
        <f>IF(B905="","",VLOOKUP(B905,Reference!$B$3:$F$42,2,FALSE))</f>
        <v/>
      </c>
      <c r="F905" s="89" t="str">
        <f>IF(B905="","",IF(E905="Each",D905/C905,IF(E905="Count",$H$5*D905/C905,IF(E905="Area",ROUNDUP(D905/(VLOOKUP(B905,Reference!$H$70:$AL$112,M905,FALSE)*(C905/$H$6)),2),ROUNDUP(D905/(VLOOKUP(B905,Reference!$H$70:$AL$112,M905,FALSE)*C905),2)))))</f>
        <v/>
      </c>
      <c r="G905" t="str">
        <f t="shared" si="27"/>
        <v/>
      </c>
      <c r="N905" t="str">
        <f t="shared" si="28"/>
        <v/>
      </c>
      <c r="O905" t="str">
        <f>IF(G905="","",HLOOKUP(N905,Reference!$H$70:$AL$112,43,FALSE))</f>
        <v/>
      </c>
    </row>
    <row r="906" spans="5:15" x14ac:dyDescent="0.45">
      <c r="E906" t="str">
        <f>IF(B906="","",VLOOKUP(B906,Reference!$B$3:$F$42,2,FALSE))</f>
        <v/>
      </c>
      <c r="F906" s="89" t="str">
        <f>IF(B906="","",IF(E906="Each",D906/C906,IF(E906="Count",$H$5*D906/C906,IF(E906="Area",ROUNDUP(D906/(VLOOKUP(B906,Reference!$H$70:$AL$112,M906,FALSE)*(C906/$H$6)),2),ROUNDUP(D906/(VLOOKUP(B906,Reference!$H$70:$AL$112,M906,FALSE)*C906),2)))))</f>
        <v/>
      </c>
      <c r="G906" t="str">
        <f t="shared" si="27"/>
        <v/>
      </c>
      <c r="N906" t="str">
        <f t="shared" si="28"/>
        <v/>
      </c>
      <c r="O906" t="str">
        <f>IF(G906="","",HLOOKUP(N906,Reference!$H$70:$AL$112,43,FALSE))</f>
        <v/>
      </c>
    </row>
    <row r="907" spans="5:15" x14ac:dyDescent="0.45">
      <c r="E907" t="str">
        <f>IF(B907="","",VLOOKUP(B907,Reference!$B$3:$F$42,2,FALSE))</f>
        <v/>
      </c>
      <c r="F907" s="89" t="str">
        <f>IF(B907="","",IF(E907="Each",D907/C907,IF(E907="Count",$H$5*D907/C907,IF(E907="Area",ROUNDUP(D907/(VLOOKUP(B907,Reference!$H$70:$AL$112,M907,FALSE)*(C907/$H$6)),2),ROUNDUP(D907/(VLOOKUP(B907,Reference!$H$70:$AL$112,M907,FALSE)*C907),2)))))</f>
        <v/>
      </c>
      <c r="G907" t="str">
        <f t="shared" ref="G907:G970" si="29">IF(B907="","",VLOOKUP(E907,$E$2:$L$8,8,FALSE))</f>
        <v/>
      </c>
      <c r="N907" t="str">
        <f t="shared" si="28"/>
        <v/>
      </c>
      <c r="O907" t="str">
        <f>IF(G907="","",HLOOKUP(N907,Reference!$H$70:$AL$112,43,FALSE))</f>
        <v/>
      </c>
    </row>
    <row r="908" spans="5:15" x14ac:dyDescent="0.45">
      <c r="E908" t="str">
        <f>IF(B908="","",VLOOKUP(B908,Reference!$B$3:$F$42,2,FALSE))</f>
        <v/>
      </c>
      <c r="F908" s="89" t="str">
        <f>IF(B908="","",IF(E908="Each",D908/C908,IF(E908="Count",$H$5*D908/C908,IF(E908="Area",ROUNDUP(D908/(VLOOKUP(B908,Reference!$H$70:$AL$112,M908,FALSE)*(C908/$H$6)),2),ROUNDUP(D908/(VLOOKUP(B908,Reference!$H$70:$AL$112,M908,FALSE)*C908),2)))))</f>
        <v/>
      </c>
      <c r="G908" t="str">
        <f t="shared" si="29"/>
        <v/>
      </c>
      <c r="N908" t="str">
        <f t="shared" si="28"/>
        <v/>
      </c>
      <c r="O908" t="str">
        <f>IF(G908="","",HLOOKUP(N908,Reference!$H$70:$AL$112,43,FALSE))</f>
        <v/>
      </c>
    </row>
    <row r="909" spans="5:15" x14ac:dyDescent="0.45">
      <c r="E909" t="str">
        <f>IF(B909="","",VLOOKUP(B909,Reference!$B$3:$F$42,2,FALSE))</f>
        <v/>
      </c>
      <c r="F909" s="89" t="str">
        <f>IF(B909="","",IF(E909="Each",D909/C909,IF(E909="Count",$H$5*D909/C909,IF(E909="Area",ROUNDUP(D909/(VLOOKUP(B909,Reference!$H$70:$AL$112,M909,FALSE)*(C909/$H$6)),2),ROUNDUP(D909/(VLOOKUP(B909,Reference!$H$70:$AL$112,M909,FALSE)*C909),2)))))</f>
        <v/>
      </c>
      <c r="G909" t="str">
        <f t="shared" si="29"/>
        <v/>
      </c>
      <c r="N909" t="str">
        <f t="shared" si="28"/>
        <v/>
      </c>
      <c r="O909" t="str">
        <f>IF(G909="","",HLOOKUP(N909,Reference!$H$70:$AL$112,43,FALSE))</f>
        <v/>
      </c>
    </row>
    <row r="910" spans="5:15" x14ac:dyDescent="0.45">
      <c r="E910" t="str">
        <f>IF(B910="","",VLOOKUP(B910,Reference!$B$3:$F$42,2,FALSE))</f>
        <v/>
      </c>
      <c r="F910" s="89" t="str">
        <f>IF(B910="","",IF(E910="Each",D910/C910,IF(E910="Count",$H$5*D910/C910,IF(E910="Area",ROUNDUP(D910/(VLOOKUP(B910,Reference!$H$70:$AL$112,M910,FALSE)*(C910/$H$6)),2),ROUNDUP(D910/(VLOOKUP(B910,Reference!$H$70:$AL$112,M910,FALSE)*C910),2)))))</f>
        <v/>
      </c>
      <c r="G910" t="str">
        <f t="shared" si="29"/>
        <v/>
      </c>
      <c r="N910" t="str">
        <f t="shared" si="28"/>
        <v/>
      </c>
      <c r="O910" t="str">
        <f>IF(G910="","",HLOOKUP(N910,Reference!$H$70:$AL$112,43,FALSE))</f>
        <v/>
      </c>
    </row>
    <row r="911" spans="5:15" x14ac:dyDescent="0.45">
      <c r="E911" t="str">
        <f>IF(B911="","",VLOOKUP(B911,Reference!$B$3:$F$42,2,FALSE))</f>
        <v/>
      </c>
      <c r="F911" s="89" t="str">
        <f>IF(B911="","",IF(E911="Each",D911/C911,IF(E911="Count",$H$5*D911/C911,IF(E911="Area",ROUNDUP(D911/(VLOOKUP(B911,Reference!$H$70:$AL$112,M911,FALSE)*(C911/$H$6)),2),ROUNDUP(D911/(VLOOKUP(B911,Reference!$H$70:$AL$112,M911,FALSE)*C911),2)))))</f>
        <v/>
      </c>
      <c r="G911" t="str">
        <f t="shared" si="29"/>
        <v/>
      </c>
      <c r="N911" t="str">
        <f t="shared" si="28"/>
        <v/>
      </c>
      <c r="O911" t="str">
        <f>IF(G911="","",HLOOKUP(N911,Reference!$H$70:$AL$112,43,FALSE))</f>
        <v/>
      </c>
    </row>
    <row r="912" spans="5:15" x14ac:dyDescent="0.45">
      <c r="E912" t="str">
        <f>IF(B912="","",VLOOKUP(B912,Reference!$B$3:$F$42,2,FALSE))</f>
        <v/>
      </c>
      <c r="F912" s="89" t="str">
        <f>IF(B912="","",IF(E912="Each",D912/C912,IF(E912="Count",$H$5*D912/C912,IF(E912="Area",ROUNDUP(D912/(VLOOKUP(B912,Reference!$H$70:$AL$112,M912,FALSE)*(C912/$H$6)),2),ROUNDUP(D912/(VLOOKUP(B912,Reference!$H$70:$AL$112,M912,FALSE)*C912),2)))))</f>
        <v/>
      </c>
      <c r="G912" t="str">
        <f t="shared" si="29"/>
        <v/>
      </c>
      <c r="N912" t="str">
        <f t="shared" si="28"/>
        <v/>
      </c>
      <c r="O912" t="str">
        <f>IF(G912="","",HLOOKUP(N912,Reference!$H$70:$AL$112,43,FALSE))</f>
        <v/>
      </c>
    </row>
    <row r="913" spans="5:15" x14ac:dyDescent="0.45">
      <c r="E913" t="str">
        <f>IF(B913="","",VLOOKUP(B913,Reference!$B$3:$F$42,2,FALSE))</f>
        <v/>
      </c>
      <c r="F913" s="89" t="str">
        <f>IF(B913="","",IF(E913="Each",D913/C913,IF(E913="Count",$H$5*D913/C913,IF(E913="Area",ROUNDUP(D913/(VLOOKUP(B913,Reference!$H$70:$AL$112,M913,FALSE)*(C913/$H$6)),2),ROUNDUP(D913/(VLOOKUP(B913,Reference!$H$70:$AL$112,M913,FALSE)*C913),2)))))</f>
        <v/>
      </c>
      <c r="G913" t="str">
        <f t="shared" si="29"/>
        <v/>
      </c>
      <c r="N913" t="str">
        <f t="shared" si="28"/>
        <v/>
      </c>
      <c r="O913" t="str">
        <f>IF(G913="","",HLOOKUP(N913,Reference!$H$70:$AL$112,43,FALSE))</f>
        <v/>
      </c>
    </row>
    <row r="914" spans="5:15" x14ac:dyDescent="0.45">
      <c r="E914" t="str">
        <f>IF(B914="","",VLOOKUP(B914,Reference!$B$3:$F$42,2,FALSE))</f>
        <v/>
      </c>
      <c r="F914" s="89" t="str">
        <f>IF(B914="","",IF(E914="Each",D914/C914,IF(E914="Count",$H$5*D914/C914,IF(E914="Area",ROUNDUP(D914/(VLOOKUP(B914,Reference!$H$70:$AL$112,M914,FALSE)*(C914/$H$6)),2),ROUNDUP(D914/(VLOOKUP(B914,Reference!$H$70:$AL$112,M914,FALSE)*C914),2)))))</f>
        <v/>
      </c>
      <c r="G914" t="str">
        <f t="shared" si="29"/>
        <v/>
      </c>
      <c r="N914" t="str">
        <f t="shared" si="28"/>
        <v/>
      </c>
      <c r="O914" t="str">
        <f>IF(G914="","",HLOOKUP(N914,Reference!$H$70:$AL$112,43,FALSE))</f>
        <v/>
      </c>
    </row>
    <row r="915" spans="5:15" x14ac:dyDescent="0.45">
      <c r="E915" t="str">
        <f>IF(B915="","",VLOOKUP(B915,Reference!$B$3:$F$42,2,FALSE))</f>
        <v/>
      </c>
      <c r="F915" s="89" t="str">
        <f>IF(B915="","",IF(E915="Each",D915/C915,IF(E915="Count",$H$5*D915/C915,IF(E915="Area",ROUNDUP(D915/(VLOOKUP(B915,Reference!$H$70:$AL$112,M915,FALSE)*(C915/$H$6)),2),ROUNDUP(D915/(VLOOKUP(B915,Reference!$H$70:$AL$112,M915,FALSE)*C915),2)))))</f>
        <v/>
      </c>
      <c r="G915" t="str">
        <f t="shared" si="29"/>
        <v/>
      </c>
      <c r="N915" t="str">
        <f t="shared" si="28"/>
        <v/>
      </c>
      <c r="O915" t="str">
        <f>IF(G915="","",HLOOKUP(N915,Reference!$H$70:$AL$112,43,FALSE))</f>
        <v/>
      </c>
    </row>
    <row r="916" spans="5:15" x14ac:dyDescent="0.45">
      <c r="E916" t="str">
        <f>IF(B916="","",VLOOKUP(B916,Reference!$B$3:$F$42,2,FALSE))</f>
        <v/>
      </c>
      <c r="F916" s="89" t="str">
        <f>IF(B916="","",IF(E916="Each",D916/C916,IF(E916="Count",$H$5*D916/C916,IF(E916="Area",ROUNDUP(D916/(VLOOKUP(B916,Reference!$H$70:$AL$112,M916,FALSE)*(C916/$H$6)),2),ROUNDUP(D916/(VLOOKUP(B916,Reference!$H$70:$AL$112,M916,FALSE)*C916),2)))))</f>
        <v/>
      </c>
      <c r="G916" t="str">
        <f t="shared" si="29"/>
        <v/>
      </c>
      <c r="N916" t="str">
        <f t="shared" si="28"/>
        <v/>
      </c>
      <c r="O916" t="str">
        <f>IF(G916="","",HLOOKUP(N916,Reference!$H$70:$AL$112,43,FALSE))</f>
        <v/>
      </c>
    </row>
    <row r="917" spans="5:15" x14ac:dyDescent="0.45">
      <c r="E917" t="str">
        <f>IF(B917="","",VLOOKUP(B917,Reference!$B$3:$F$42,2,FALSE))</f>
        <v/>
      </c>
      <c r="F917" s="89" t="str">
        <f>IF(B917="","",IF(E917="Each",D917/C917,IF(E917="Count",$H$5*D917/C917,IF(E917="Area",ROUNDUP(D917/(VLOOKUP(B917,Reference!$H$70:$AL$112,M917,FALSE)*(C917/$H$6)),2),ROUNDUP(D917/(VLOOKUP(B917,Reference!$H$70:$AL$112,M917,FALSE)*C917),2)))))</f>
        <v/>
      </c>
      <c r="G917" t="str">
        <f t="shared" si="29"/>
        <v/>
      </c>
      <c r="N917" t="str">
        <f t="shared" si="28"/>
        <v/>
      </c>
      <c r="O917" t="str">
        <f>IF(G917="","",HLOOKUP(N917,Reference!$H$70:$AL$112,43,FALSE))</f>
        <v/>
      </c>
    </row>
    <row r="918" spans="5:15" x14ac:dyDescent="0.45">
      <c r="E918" t="str">
        <f>IF(B918="","",VLOOKUP(B918,Reference!$B$3:$F$42,2,FALSE))</f>
        <v/>
      </c>
      <c r="F918" s="89" t="str">
        <f>IF(B918="","",IF(E918="Each",D918/C918,IF(E918="Count",$H$5*D918/C918,IF(E918="Area",ROUNDUP(D918/(VLOOKUP(B918,Reference!$H$70:$AL$112,M918,FALSE)*(C918/$H$6)),2),ROUNDUP(D918/(VLOOKUP(B918,Reference!$H$70:$AL$112,M918,FALSE)*C918),2)))))</f>
        <v/>
      </c>
      <c r="G918" t="str">
        <f t="shared" si="29"/>
        <v/>
      </c>
      <c r="N918" t="str">
        <f t="shared" si="28"/>
        <v/>
      </c>
      <c r="O918" t="str">
        <f>IF(G918="","",HLOOKUP(N918,Reference!$H$70:$AL$112,43,FALSE))</f>
        <v/>
      </c>
    </row>
    <row r="919" spans="5:15" x14ac:dyDescent="0.45">
      <c r="E919" t="str">
        <f>IF(B919="","",VLOOKUP(B919,Reference!$B$3:$F$42,2,FALSE))</f>
        <v/>
      </c>
      <c r="F919" s="89" t="str">
        <f>IF(B919="","",IF(E919="Each",D919/C919,IF(E919="Count",$H$5*D919/C919,IF(E919="Area",ROUNDUP(D919/(VLOOKUP(B919,Reference!$H$70:$AL$112,M919,FALSE)*(C919/$H$6)),2),ROUNDUP(D919/(VLOOKUP(B919,Reference!$H$70:$AL$112,M919,FALSE)*C919),2)))))</f>
        <v/>
      </c>
      <c r="G919" t="str">
        <f t="shared" si="29"/>
        <v/>
      </c>
      <c r="N919" t="str">
        <f t="shared" ref="N919:N982" si="30">IF(B919="","",VLOOKUP(E919,$E$2:$F$8,2,FALSE))</f>
        <v/>
      </c>
      <c r="O919" t="str">
        <f>IF(G919="","",HLOOKUP(N919,Reference!$H$70:$AL$112,43,FALSE))</f>
        <v/>
      </c>
    </row>
    <row r="920" spans="5:15" x14ac:dyDescent="0.45">
      <c r="E920" t="str">
        <f>IF(B920="","",VLOOKUP(B920,Reference!$B$3:$F$42,2,FALSE))</f>
        <v/>
      </c>
      <c r="F920" s="89" t="str">
        <f>IF(B920="","",IF(E920="Each",D920/C920,IF(E920="Count",$H$5*D920/C920,IF(E920="Area",ROUNDUP(D920/(VLOOKUP(B920,Reference!$H$70:$AL$112,M920,FALSE)*(C920/$H$6)),2),ROUNDUP(D920/(VLOOKUP(B920,Reference!$H$70:$AL$112,M920,FALSE)*C920),2)))))</f>
        <v/>
      </c>
      <c r="G920" t="str">
        <f t="shared" si="29"/>
        <v/>
      </c>
      <c r="N920" t="str">
        <f t="shared" si="30"/>
        <v/>
      </c>
      <c r="O920" t="str">
        <f>IF(G920="","",HLOOKUP(N920,Reference!$H$70:$AL$112,43,FALSE))</f>
        <v/>
      </c>
    </row>
    <row r="921" spans="5:15" x14ac:dyDescent="0.45">
      <c r="E921" t="str">
        <f>IF(B921="","",VLOOKUP(B921,Reference!$B$3:$F$42,2,FALSE))</f>
        <v/>
      </c>
      <c r="F921" s="89" t="str">
        <f>IF(B921="","",IF(E921="Each",D921/C921,IF(E921="Count",$H$5*D921/C921,IF(E921="Area",ROUNDUP(D921/(VLOOKUP(B921,Reference!$H$70:$AL$112,M921,FALSE)*(C921/$H$6)),2),ROUNDUP(D921/(VLOOKUP(B921,Reference!$H$70:$AL$112,M921,FALSE)*C921),2)))))</f>
        <v/>
      </c>
      <c r="G921" t="str">
        <f t="shared" si="29"/>
        <v/>
      </c>
      <c r="N921" t="str">
        <f t="shared" si="30"/>
        <v/>
      </c>
      <c r="O921" t="str">
        <f>IF(G921="","",HLOOKUP(N921,Reference!$H$70:$AL$112,43,FALSE))</f>
        <v/>
      </c>
    </row>
    <row r="922" spans="5:15" x14ac:dyDescent="0.45">
      <c r="E922" t="str">
        <f>IF(B922="","",VLOOKUP(B922,Reference!$B$3:$F$42,2,FALSE))</f>
        <v/>
      </c>
      <c r="F922" s="89" t="str">
        <f>IF(B922="","",IF(E922="Each",D922/C922,IF(E922="Count",$H$5*D922/C922,IF(E922="Area",ROUNDUP(D922/(VLOOKUP(B922,Reference!$H$70:$AL$112,M922,FALSE)*(C922/$H$6)),2),ROUNDUP(D922/(VLOOKUP(B922,Reference!$H$70:$AL$112,M922,FALSE)*C922),2)))))</f>
        <v/>
      </c>
      <c r="G922" t="str">
        <f t="shared" si="29"/>
        <v/>
      </c>
      <c r="N922" t="str">
        <f t="shared" si="30"/>
        <v/>
      </c>
      <c r="O922" t="str">
        <f>IF(G922="","",HLOOKUP(N922,Reference!$H$70:$AL$112,43,FALSE))</f>
        <v/>
      </c>
    </row>
    <row r="923" spans="5:15" x14ac:dyDescent="0.45">
      <c r="E923" t="str">
        <f>IF(B923="","",VLOOKUP(B923,Reference!$B$3:$F$42,2,FALSE))</f>
        <v/>
      </c>
      <c r="F923" s="89" t="str">
        <f>IF(B923="","",IF(E923="Each",D923/C923,IF(E923="Count",$H$5*D923/C923,IF(E923="Area",ROUNDUP(D923/(VLOOKUP(B923,Reference!$H$70:$AL$112,M923,FALSE)*(C923/$H$6)),2),ROUNDUP(D923/(VLOOKUP(B923,Reference!$H$70:$AL$112,M923,FALSE)*C923),2)))))</f>
        <v/>
      </c>
      <c r="G923" t="str">
        <f t="shared" si="29"/>
        <v/>
      </c>
      <c r="N923" t="str">
        <f t="shared" si="30"/>
        <v/>
      </c>
      <c r="O923" t="str">
        <f>IF(G923="","",HLOOKUP(N923,Reference!$H$70:$AL$112,43,FALSE))</f>
        <v/>
      </c>
    </row>
    <row r="924" spans="5:15" x14ac:dyDescent="0.45">
      <c r="E924" t="str">
        <f>IF(B924="","",VLOOKUP(B924,Reference!$B$3:$F$42,2,FALSE))</f>
        <v/>
      </c>
      <c r="F924" s="89" t="str">
        <f>IF(B924="","",IF(E924="Each",D924/C924,IF(E924="Count",$H$5*D924/C924,IF(E924="Area",ROUNDUP(D924/(VLOOKUP(B924,Reference!$H$70:$AL$112,M924,FALSE)*(C924/$H$6)),2),ROUNDUP(D924/(VLOOKUP(B924,Reference!$H$70:$AL$112,M924,FALSE)*C924),2)))))</f>
        <v/>
      </c>
      <c r="G924" t="str">
        <f t="shared" si="29"/>
        <v/>
      </c>
      <c r="N924" t="str">
        <f t="shared" si="30"/>
        <v/>
      </c>
      <c r="O924" t="str">
        <f>IF(G924="","",HLOOKUP(N924,Reference!$H$70:$AL$112,43,FALSE))</f>
        <v/>
      </c>
    </row>
    <row r="925" spans="5:15" x14ac:dyDescent="0.45">
      <c r="E925" t="str">
        <f>IF(B925="","",VLOOKUP(B925,Reference!$B$3:$F$42,2,FALSE))</f>
        <v/>
      </c>
      <c r="F925" s="89" t="str">
        <f>IF(B925="","",IF(E925="Each",D925/C925,IF(E925="Count",$H$5*D925/C925,IF(E925="Area",ROUNDUP(D925/(VLOOKUP(B925,Reference!$H$70:$AL$112,M925,FALSE)*(C925/$H$6)),2),ROUNDUP(D925/(VLOOKUP(B925,Reference!$H$70:$AL$112,M925,FALSE)*C925),2)))))</f>
        <v/>
      </c>
      <c r="G925" t="str">
        <f t="shared" si="29"/>
        <v/>
      </c>
      <c r="N925" t="str">
        <f t="shared" si="30"/>
        <v/>
      </c>
      <c r="O925" t="str">
        <f>IF(G925="","",HLOOKUP(N925,Reference!$H$70:$AL$112,43,FALSE))</f>
        <v/>
      </c>
    </row>
    <row r="926" spans="5:15" x14ac:dyDescent="0.45">
      <c r="E926" t="str">
        <f>IF(B926="","",VLOOKUP(B926,Reference!$B$3:$F$42,2,FALSE))</f>
        <v/>
      </c>
      <c r="F926" s="89" t="str">
        <f>IF(B926="","",IF(E926="Each",D926/C926,IF(E926="Count",$H$5*D926/C926,IF(E926="Area",ROUNDUP(D926/(VLOOKUP(B926,Reference!$H$70:$AL$112,M926,FALSE)*(C926/$H$6)),2),ROUNDUP(D926/(VLOOKUP(B926,Reference!$H$70:$AL$112,M926,FALSE)*C926),2)))))</f>
        <v/>
      </c>
      <c r="G926" t="str">
        <f t="shared" si="29"/>
        <v/>
      </c>
      <c r="N926" t="str">
        <f t="shared" si="30"/>
        <v/>
      </c>
      <c r="O926" t="str">
        <f>IF(G926="","",HLOOKUP(N926,Reference!$H$70:$AL$112,43,FALSE))</f>
        <v/>
      </c>
    </row>
    <row r="927" spans="5:15" x14ac:dyDescent="0.45">
      <c r="E927" t="str">
        <f>IF(B927="","",VLOOKUP(B927,Reference!$B$3:$F$42,2,FALSE))</f>
        <v/>
      </c>
      <c r="F927" s="89" t="str">
        <f>IF(B927="","",IF(E927="Each",D927/C927,IF(E927="Count",$H$5*D927/C927,IF(E927="Area",ROUNDUP(D927/(VLOOKUP(B927,Reference!$H$70:$AL$112,M927,FALSE)*(C927/$H$6)),2),ROUNDUP(D927/(VLOOKUP(B927,Reference!$H$70:$AL$112,M927,FALSE)*C927),2)))))</f>
        <v/>
      </c>
      <c r="G927" t="str">
        <f t="shared" si="29"/>
        <v/>
      </c>
      <c r="N927" t="str">
        <f t="shared" si="30"/>
        <v/>
      </c>
      <c r="O927" t="str">
        <f>IF(G927="","",HLOOKUP(N927,Reference!$H$70:$AL$112,43,FALSE))</f>
        <v/>
      </c>
    </row>
    <row r="928" spans="5:15" x14ac:dyDescent="0.45">
      <c r="E928" t="str">
        <f>IF(B928="","",VLOOKUP(B928,Reference!$B$3:$F$42,2,FALSE))</f>
        <v/>
      </c>
      <c r="F928" s="89" t="str">
        <f>IF(B928="","",IF(E928="Each",D928/C928,IF(E928="Count",$H$5*D928/C928,IF(E928="Area",ROUNDUP(D928/(VLOOKUP(B928,Reference!$H$70:$AL$112,M928,FALSE)*(C928/$H$6)),2),ROUNDUP(D928/(VLOOKUP(B928,Reference!$H$70:$AL$112,M928,FALSE)*C928),2)))))</f>
        <v/>
      </c>
      <c r="G928" t="str">
        <f t="shared" si="29"/>
        <v/>
      </c>
      <c r="N928" t="str">
        <f t="shared" si="30"/>
        <v/>
      </c>
      <c r="O928" t="str">
        <f>IF(G928="","",HLOOKUP(N928,Reference!$H$70:$AL$112,43,FALSE))</f>
        <v/>
      </c>
    </row>
    <row r="929" spans="5:15" x14ac:dyDescent="0.45">
      <c r="E929" t="str">
        <f>IF(B929="","",VLOOKUP(B929,Reference!$B$3:$F$42,2,FALSE))</f>
        <v/>
      </c>
      <c r="F929" s="89" t="str">
        <f>IF(B929="","",IF(E929="Each",D929/C929,IF(E929="Count",$H$5*D929/C929,IF(E929="Area",ROUNDUP(D929/(VLOOKUP(B929,Reference!$H$70:$AL$112,M929,FALSE)*(C929/$H$6)),2),ROUNDUP(D929/(VLOOKUP(B929,Reference!$H$70:$AL$112,M929,FALSE)*C929),2)))))</f>
        <v/>
      </c>
      <c r="G929" t="str">
        <f t="shared" si="29"/>
        <v/>
      </c>
      <c r="N929" t="str">
        <f t="shared" si="30"/>
        <v/>
      </c>
      <c r="O929" t="str">
        <f>IF(G929="","",HLOOKUP(N929,Reference!$H$70:$AL$112,43,FALSE))</f>
        <v/>
      </c>
    </row>
    <row r="930" spans="5:15" x14ac:dyDescent="0.45">
      <c r="E930" t="str">
        <f>IF(B930="","",VLOOKUP(B930,Reference!$B$3:$F$42,2,FALSE))</f>
        <v/>
      </c>
      <c r="F930" s="89" t="str">
        <f>IF(B930="","",IF(E930="Each",D930/C930,IF(E930="Count",$H$5*D930/C930,IF(E930="Area",ROUNDUP(D930/(VLOOKUP(B930,Reference!$H$70:$AL$112,M930,FALSE)*(C930/$H$6)),2),ROUNDUP(D930/(VLOOKUP(B930,Reference!$H$70:$AL$112,M930,FALSE)*C930),2)))))</f>
        <v/>
      </c>
      <c r="G930" t="str">
        <f t="shared" si="29"/>
        <v/>
      </c>
      <c r="N930" t="str">
        <f t="shared" si="30"/>
        <v/>
      </c>
      <c r="O930" t="str">
        <f>IF(G930="","",HLOOKUP(N930,Reference!$H$70:$AL$112,43,FALSE))</f>
        <v/>
      </c>
    </row>
    <row r="931" spans="5:15" x14ac:dyDescent="0.45">
      <c r="E931" t="str">
        <f>IF(B931="","",VLOOKUP(B931,Reference!$B$3:$F$42,2,FALSE))</f>
        <v/>
      </c>
      <c r="F931" s="89" t="str">
        <f>IF(B931="","",IF(E931="Each",D931/C931,IF(E931="Count",$H$5*D931/C931,IF(E931="Area",ROUNDUP(D931/(VLOOKUP(B931,Reference!$H$70:$AL$112,M931,FALSE)*(C931/$H$6)),2),ROUNDUP(D931/(VLOOKUP(B931,Reference!$H$70:$AL$112,M931,FALSE)*C931),2)))))</f>
        <v/>
      </c>
      <c r="G931" t="str">
        <f t="shared" si="29"/>
        <v/>
      </c>
      <c r="N931" t="str">
        <f t="shared" si="30"/>
        <v/>
      </c>
      <c r="O931" t="str">
        <f>IF(G931="","",HLOOKUP(N931,Reference!$H$70:$AL$112,43,FALSE))</f>
        <v/>
      </c>
    </row>
    <row r="932" spans="5:15" x14ac:dyDescent="0.45">
      <c r="E932" t="str">
        <f>IF(B932="","",VLOOKUP(B932,Reference!$B$3:$F$42,2,FALSE))</f>
        <v/>
      </c>
      <c r="F932" s="89" t="str">
        <f>IF(B932="","",IF(E932="Each",D932/C932,IF(E932="Count",$H$5*D932/C932,IF(E932="Area",ROUNDUP(D932/(VLOOKUP(B932,Reference!$H$70:$AL$112,M932,FALSE)*(C932/$H$6)),2),ROUNDUP(D932/(VLOOKUP(B932,Reference!$H$70:$AL$112,M932,FALSE)*C932),2)))))</f>
        <v/>
      </c>
      <c r="G932" t="str">
        <f t="shared" si="29"/>
        <v/>
      </c>
      <c r="N932" t="str">
        <f t="shared" si="30"/>
        <v/>
      </c>
      <c r="O932" t="str">
        <f>IF(G932="","",HLOOKUP(N932,Reference!$H$70:$AL$112,43,FALSE))</f>
        <v/>
      </c>
    </row>
    <row r="933" spans="5:15" x14ac:dyDescent="0.45">
      <c r="E933" t="str">
        <f>IF(B933="","",VLOOKUP(B933,Reference!$B$3:$F$42,2,FALSE))</f>
        <v/>
      </c>
      <c r="F933" s="89" t="str">
        <f>IF(B933="","",IF(E933="Each",D933/C933,IF(E933="Count",$H$5*D933/C933,IF(E933="Area",ROUNDUP(D933/(VLOOKUP(B933,Reference!$H$70:$AL$112,M933,FALSE)*(C933/$H$6)),2),ROUNDUP(D933/(VLOOKUP(B933,Reference!$H$70:$AL$112,M933,FALSE)*C933),2)))))</f>
        <v/>
      </c>
      <c r="G933" t="str">
        <f t="shared" si="29"/>
        <v/>
      </c>
      <c r="N933" t="str">
        <f t="shared" si="30"/>
        <v/>
      </c>
      <c r="O933" t="str">
        <f>IF(G933="","",HLOOKUP(N933,Reference!$H$70:$AL$112,43,FALSE))</f>
        <v/>
      </c>
    </row>
    <row r="934" spans="5:15" x14ac:dyDescent="0.45">
      <c r="E934" t="str">
        <f>IF(B934="","",VLOOKUP(B934,Reference!$B$3:$F$42,2,FALSE))</f>
        <v/>
      </c>
      <c r="F934" s="89" t="str">
        <f>IF(B934="","",IF(E934="Each",D934/C934,IF(E934="Count",$H$5*D934/C934,IF(E934="Area",ROUNDUP(D934/(VLOOKUP(B934,Reference!$H$70:$AL$112,M934,FALSE)*(C934/$H$6)),2),ROUNDUP(D934/(VLOOKUP(B934,Reference!$H$70:$AL$112,M934,FALSE)*C934),2)))))</f>
        <v/>
      </c>
      <c r="G934" t="str">
        <f t="shared" si="29"/>
        <v/>
      </c>
      <c r="N934" t="str">
        <f t="shared" si="30"/>
        <v/>
      </c>
      <c r="O934" t="str">
        <f>IF(G934="","",HLOOKUP(N934,Reference!$H$70:$AL$112,43,FALSE))</f>
        <v/>
      </c>
    </row>
    <row r="935" spans="5:15" x14ac:dyDescent="0.45">
      <c r="E935" t="str">
        <f>IF(B935="","",VLOOKUP(B935,Reference!$B$3:$F$42,2,FALSE))</f>
        <v/>
      </c>
      <c r="F935" s="89" t="str">
        <f>IF(B935="","",IF(E935="Each",D935/C935,IF(E935="Count",$H$5*D935/C935,IF(E935="Area",ROUNDUP(D935/(VLOOKUP(B935,Reference!$H$70:$AL$112,M935,FALSE)*(C935/$H$6)),2),ROUNDUP(D935/(VLOOKUP(B935,Reference!$H$70:$AL$112,M935,FALSE)*C935),2)))))</f>
        <v/>
      </c>
      <c r="G935" t="str">
        <f t="shared" si="29"/>
        <v/>
      </c>
      <c r="N935" t="str">
        <f t="shared" si="30"/>
        <v/>
      </c>
      <c r="O935" t="str">
        <f>IF(G935="","",HLOOKUP(N935,Reference!$H$70:$AL$112,43,FALSE))</f>
        <v/>
      </c>
    </row>
    <row r="936" spans="5:15" x14ac:dyDescent="0.45">
      <c r="E936" t="str">
        <f>IF(B936="","",VLOOKUP(B936,Reference!$B$3:$F$42,2,FALSE))</f>
        <v/>
      </c>
      <c r="F936" s="89" t="str">
        <f>IF(B936="","",IF(E936="Each",D936/C936,IF(E936="Count",$H$5*D936/C936,IF(E936="Area",ROUNDUP(D936/(VLOOKUP(B936,Reference!$H$70:$AL$112,M936,FALSE)*(C936/$H$6)),2),ROUNDUP(D936/(VLOOKUP(B936,Reference!$H$70:$AL$112,M936,FALSE)*C936),2)))))</f>
        <v/>
      </c>
      <c r="G936" t="str">
        <f t="shared" si="29"/>
        <v/>
      </c>
      <c r="N936" t="str">
        <f t="shared" si="30"/>
        <v/>
      </c>
      <c r="O936" t="str">
        <f>IF(G936="","",HLOOKUP(N936,Reference!$H$70:$AL$112,43,FALSE))</f>
        <v/>
      </c>
    </row>
    <row r="937" spans="5:15" x14ac:dyDescent="0.45">
      <c r="E937" t="str">
        <f>IF(B937="","",VLOOKUP(B937,Reference!$B$3:$F$42,2,FALSE))</f>
        <v/>
      </c>
      <c r="F937" s="89" t="str">
        <f>IF(B937="","",IF(E937="Each",D937/C937,IF(E937="Count",$H$5*D937/C937,IF(E937="Area",ROUNDUP(D937/(VLOOKUP(B937,Reference!$H$70:$AL$112,M937,FALSE)*(C937/$H$6)),2),ROUNDUP(D937/(VLOOKUP(B937,Reference!$H$70:$AL$112,M937,FALSE)*C937),2)))))</f>
        <v/>
      </c>
      <c r="G937" t="str">
        <f t="shared" si="29"/>
        <v/>
      </c>
      <c r="N937" t="str">
        <f t="shared" si="30"/>
        <v/>
      </c>
      <c r="O937" t="str">
        <f>IF(G937="","",HLOOKUP(N937,Reference!$H$70:$AL$112,43,FALSE))</f>
        <v/>
      </c>
    </row>
    <row r="938" spans="5:15" x14ac:dyDescent="0.45">
      <c r="E938" t="str">
        <f>IF(B938="","",VLOOKUP(B938,Reference!$B$3:$F$42,2,FALSE))</f>
        <v/>
      </c>
      <c r="F938" s="89" t="str">
        <f>IF(B938="","",IF(E938="Each",D938/C938,IF(E938="Count",$H$5*D938/C938,IF(E938="Area",ROUNDUP(D938/(VLOOKUP(B938,Reference!$H$70:$AL$112,M938,FALSE)*(C938/$H$6)),2),ROUNDUP(D938/(VLOOKUP(B938,Reference!$H$70:$AL$112,M938,FALSE)*C938),2)))))</f>
        <v/>
      </c>
      <c r="G938" t="str">
        <f t="shared" si="29"/>
        <v/>
      </c>
      <c r="N938" t="str">
        <f t="shared" si="30"/>
        <v/>
      </c>
      <c r="O938" t="str">
        <f>IF(G938="","",HLOOKUP(N938,Reference!$H$70:$AL$112,43,FALSE))</f>
        <v/>
      </c>
    </row>
    <row r="939" spans="5:15" x14ac:dyDescent="0.45">
      <c r="E939" t="str">
        <f>IF(B939="","",VLOOKUP(B939,Reference!$B$3:$F$42,2,FALSE))</f>
        <v/>
      </c>
      <c r="F939" s="89" t="str">
        <f>IF(B939="","",IF(E939="Each",D939/C939,IF(E939="Count",$H$5*D939/C939,IF(E939="Area",ROUNDUP(D939/(VLOOKUP(B939,Reference!$H$70:$AL$112,M939,FALSE)*(C939/$H$6)),2),ROUNDUP(D939/(VLOOKUP(B939,Reference!$H$70:$AL$112,M939,FALSE)*C939),2)))))</f>
        <v/>
      </c>
      <c r="G939" t="str">
        <f t="shared" si="29"/>
        <v/>
      </c>
      <c r="N939" t="str">
        <f t="shared" si="30"/>
        <v/>
      </c>
      <c r="O939" t="str">
        <f>IF(G939="","",HLOOKUP(N939,Reference!$H$70:$AL$112,43,FALSE))</f>
        <v/>
      </c>
    </row>
    <row r="940" spans="5:15" x14ac:dyDescent="0.45">
      <c r="E940" t="str">
        <f>IF(B940="","",VLOOKUP(B940,Reference!$B$3:$F$42,2,FALSE))</f>
        <v/>
      </c>
      <c r="F940" s="89" t="str">
        <f>IF(B940="","",IF(E940="Each",D940/C940,IF(E940="Count",$H$5*D940/C940,IF(E940="Area",ROUNDUP(D940/(VLOOKUP(B940,Reference!$H$70:$AL$112,M940,FALSE)*(C940/$H$6)),2),ROUNDUP(D940/(VLOOKUP(B940,Reference!$H$70:$AL$112,M940,FALSE)*C940),2)))))</f>
        <v/>
      </c>
      <c r="G940" t="str">
        <f t="shared" si="29"/>
        <v/>
      </c>
      <c r="N940" t="str">
        <f t="shared" si="30"/>
        <v/>
      </c>
      <c r="O940" t="str">
        <f>IF(G940="","",HLOOKUP(N940,Reference!$H$70:$AL$112,43,FALSE))</f>
        <v/>
      </c>
    </row>
    <row r="941" spans="5:15" x14ac:dyDescent="0.45">
      <c r="E941" t="str">
        <f>IF(B941="","",VLOOKUP(B941,Reference!$B$3:$F$42,2,FALSE))</f>
        <v/>
      </c>
      <c r="F941" s="89" t="str">
        <f>IF(B941="","",IF(E941="Each",D941/C941,IF(E941="Count",$H$5*D941/C941,IF(E941="Area",ROUNDUP(D941/(VLOOKUP(B941,Reference!$H$70:$AL$112,M941,FALSE)*(C941/$H$6)),2),ROUNDUP(D941/(VLOOKUP(B941,Reference!$H$70:$AL$112,M941,FALSE)*C941),2)))))</f>
        <v/>
      </c>
      <c r="G941" t="str">
        <f t="shared" si="29"/>
        <v/>
      </c>
      <c r="N941" t="str">
        <f t="shared" si="30"/>
        <v/>
      </c>
      <c r="O941" t="str">
        <f>IF(G941="","",HLOOKUP(N941,Reference!$H$70:$AL$112,43,FALSE))</f>
        <v/>
      </c>
    </row>
    <row r="942" spans="5:15" x14ac:dyDescent="0.45">
      <c r="E942" t="str">
        <f>IF(B942="","",VLOOKUP(B942,Reference!$B$3:$F$42,2,FALSE))</f>
        <v/>
      </c>
      <c r="F942" s="89" t="str">
        <f>IF(B942="","",IF(E942="Each",D942/C942,IF(E942="Count",$H$5*D942/C942,IF(E942="Area",ROUNDUP(D942/(VLOOKUP(B942,Reference!$H$70:$AL$112,M942,FALSE)*(C942/$H$6)),2),ROUNDUP(D942/(VLOOKUP(B942,Reference!$H$70:$AL$112,M942,FALSE)*C942),2)))))</f>
        <v/>
      </c>
      <c r="G942" t="str">
        <f t="shared" si="29"/>
        <v/>
      </c>
      <c r="N942" t="str">
        <f t="shared" si="30"/>
        <v/>
      </c>
      <c r="O942" t="str">
        <f>IF(G942="","",HLOOKUP(N942,Reference!$H$70:$AL$112,43,FALSE))</f>
        <v/>
      </c>
    </row>
    <row r="943" spans="5:15" x14ac:dyDescent="0.45">
      <c r="E943" t="str">
        <f>IF(B943="","",VLOOKUP(B943,Reference!$B$3:$F$42,2,FALSE))</f>
        <v/>
      </c>
      <c r="F943" s="89" t="str">
        <f>IF(B943="","",IF(E943="Each",D943/C943,IF(E943="Count",$H$5*D943/C943,IF(E943="Area",ROUNDUP(D943/(VLOOKUP(B943,Reference!$H$70:$AL$112,M943,FALSE)*(C943/$H$6)),2),ROUNDUP(D943/(VLOOKUP(B943,Reference!$H$70:$AL$112,M943,FALSE)*C943),2)))))</f>
        <v/>
      </c>
      <c r="G943" t="str">
        <f t="shared" si="29"/>
        <v/>
      </c>
      <c r="N943" t="str">
        <f t="shared" si="30"/>
        <v/>
      </c>
      <c r="O943" t="str">
        <f>IF(G943="","",HLOOKUP(N943,Reference!$H$70:$AL$112,43,FALSE))</f>
        <v/>
      </c>
    </row>
    <row r="944" spans="5:15" x14ac:dyDescent="0.45">
      <c r="E944" t="str">
        <f>IF(B944="","",VLOOKUP(B944,Reference!$B$3:$F$42,2,FALSE))</f>
        <v/>
      </c>
      <c r="F944" s="89" t="str">
        <f>IF(B944="","",IF(E944="Each",D944/C944,IF(E944="Count",$H$5*D944/C944,IF(E944="Area",ROUNDUP(D944/(VLOOKUP(B944,Reference!$H$70:$AL$112,M944,FALSE)*(C944/$H$6)),2),ROUNDUP(D944/(VLOOKUP(B944,Reference!$H$70:$AL$112,M944,FALSE)*C944),2)))))</f>
        <v/>
      </c>
      <c r="G944" t="str">
        <f t="shared" si="29"/>
        <v/>
      </c>
      <c r="N944" t="str">
        <f t="shared" si="30"/>
        <v/>
      </c>
      <c r="O944" t="str">
        <f>IF(G944="","",HLOOKUP(N944,Reference!$H$70:$AL$112,43,FALSE))</f>
        <v/>
      </c>
    </row>
    <row r="945" spans="5:15" x14ac:dyDescent="0.45">
      <c r="E945" t="str">
        <f>IF(B945="","",VLOOKUP(B945,Reference!$B$3:$F$42,2,FALSE))</f>
        <v/>
      </c>
      <c r="F945" s="89" t="str">
        <f>IF(B945="","",IF(E945="Each",D945/C945,IF(E945="Count",$H$5*D945/C945,IF(E945="Area",ROUNDUP(D945/(VLOOKUP(B945,Reference!$H$70:$AL$112,M945,FALSE)*(C945/$H$6)),2),ROUNDUP(D945/(VLOOKUP(B945,Reference!$H$70:$AL$112,M945,FALSE)*C945),2)))))</f>
        <v/>
      </c>
      <c r="G945" t="str">
        <f t="shared" si="29"/>
        <v/>
      </c>
      <c r="N945" t="str">
        <f t="shared" si="30"/>
        <v/>
      </c>
      <c r="O945" t="str">
        <f>IF(G945="","",HLOOKUP(N945,Reference!$H$70:$AL$112,43,FALSE))</f>
        <v/>
      </c>
    </row>
    <row r="946" spans="5:15" x14ac:dyDescent="0.45">
      <c r="E946" t="str">
        <f>IF(B946="","",VLOOKUP(B946,Reference!$B$3:$F$42,2,FALSE))</f>
        <v/>
      </c>
      <c r="F946" s="89" t="str">
        <f>IF(B946="","",IF(E946="Each",D946/C946,IF(E946="Count",$H$5*D946/C946,IF(E946="Area",ROUNDUP(D946/(VLOOKUP(B946,Reference!$H$70:$AL$112,M946,FALSE)*(C946/$H$6)),2),ROUNDUP(D946/(VLOOKUP(B946,Reference!$H$70:$AL$112,M946,FALSE)*C946),2)))))</f>
        <v/>
      </c>
      <c r="G946" t="str">
        <f t="shared" si="29"/>
        <v/>
      </c>
      <c r="N946" t="str">
        <f t="shared" si="30"/>
        <v/>
      </c>
      <c r="O946" t="str">
        <f>IF(G946="","",HLOOKUP(N946,Reference!$H$70:$AL$112,43,FALSE))</f>
        <v/>
      </c>
    </row>
    <row r="947" spans="5:15" x14ac:dyDescent="0.45">
      <c r="E947" t="str">
        <f>IF(B947="","",VLOOKUP(B947,Reference!$B$3:$F$42,2,FALSE))</f>
        <v/>
      </c>
      <c r="F947" s="89" t="str">
        <f>IF(B947="","",IF(E947="Each",D947/C947,IF(E947="Count",$H$5*D947/C947,IF(E947="Area",ROUNDUP(D947/(VLOOKUP(B947,Reference!$H$70:$AL$112,M947,FALSE)*(C947/$H$6)),2),ROUNDUP(D947/(VLOOKUP(B947,Reference!$H$70:$AL$112,M947,FALSE)*C947),2)))))</f>
        <v/>
      </c>
      <c r="G947" t="str">
        <f t="shared" si="29"/>
        <v/>
      </c>
      <c r="N947" t="str">
        <f t="shared" si="30"/>
        <v/>
      </c>
      <c r="O947" t="str">
        <f>IF(G947="","",HLOOKUP(N947,Reference!$H$70:$AL$112,43,FALSE))</f>
        <v/>
      </c>
    </row>
    <row r="948" spans="5:15" x14ac:dyDescent="0.45">
      <c r="E948" t="str">
        <f>IF(B948="","",VLOOKUP(B948,Reference!$B$3:$F$42,2,FALSE))</f>
        <v/>
      </c>
      <c r="F948" s="89" t="str">
        <f>IF(B948="","",IF(E948="Each",D948/C948,IF(E948="Count",$H$5*D948/C948,IF(E948="Area",ROUNDUP(D948/(VLOOKUP(B948,Reference!$H$70:$AL$112,M948,FALSE)*(C948/$H$6)),2),ROUNDUP(D948/(VLOOKUP(B948,Reference!$H$70:$AL$112,M948,FALSE)*C948),2)))))</f>
        <v/>
      </c>
      <c r="G948" t="str">
        <f t="shared" si="29"/>
        <v/>
      </c>
      <c r="N948" t="str">
        <f t="shared" si="30"/>
        <v/>
      </c>
      <c r="O948" t="str">
        <f>IF(G948="","",HLOOKUP(N948,Reference!$H$70:$AL$112,43,FALSE))</f>
        <v/>
      </c>
    </row>
    <row r="949" spans="5:15" x14ac:dyDescent="0.45">
      <c r="E949" t="str">
        <f>IF(B949="","",VLOOKUP(B949,Reference!$B$3:$F$42,2,FALSE))</f>
        <v/>
      </c>
      <c r="F949" s="89" t="str">
        <f>IF(B949="","",IF(E949="Each",D949/C949,IF(E949="Count",$H$5*D949/C949,IF(E949="Area",ROUNDUP(D949/(VLOOKUP(B949,Reference!$H$70:$AL$112,M949,FALSE)*(C949/$H$6)),2),ROUNDUP(D949/(VLOOKUP(B949,Reference!$H$70:$AL$112,M949,FALSE)*C949),2)))))</f>
        <v/>
      </c>
      <c r="G949" t="str">
        <f t="shared" si="29"/>
        <v/>
      </c>
      <c r="N949" t="str">
        <f t="shared" si="30"/>
        <v/>
      </c>
      <c r="O949" t="str">
        <f>IF(G949="","",HLOOKUP(N949,Reference!$H$70:$AL$112,43,FALSE))</f>
        <v/>
      </c>
    </row>
    <row r="950" spans="5:15" x14ac:dyDescent="0.45">
      <c r="E950" t="str">
        <f>IF(B950="","",VLOOKUP(B950,Reference!$B$3:$F$42,2,FALSE))</f>
        <v/>
      </c>
      <c r="F950" s="89" t="str">
        <f>IF(B950="","",IF(E950="Each",D950/C950,IF(E950="Count",$H$5*D950/C950,IF(E950="Area",ROUNDUP(D950/(VLOOKUP(B950,Reference!$H$70:$AL$112,M950,FALSE)*(C950/$H$6)),2),ROUNDUP(D950/(VLOOKUP(B950,Reference!$H$70:$AL$112,M950,FALSE)*C950),2)))))</f>
        <v/>
      </c>
      <c r="G950" t="str">
        <f t="shared" si="29"/>
        <v/>
      </c>
      <c r="N950" t="str">
        <f t="shared" si="30"/>
        <v/>
      </c>
      <c r="O950" t="str">
        <f>IF(G950="","",HLOOKUP(N950,Reference!$H$70:$AL$112,43,FALSE))</f>
        <v/>
      </c>
    </row>
    <row r="951" spans="5:15" x14ac:dyDescent="0.45">
      <c r="E951" t="str">
        <f>IF(B951="","",VLOOKUP(B951,Reference!$B$3:$F$42,2,FALSE))</f>
        <v/>
      </c>
      <c r="F951" s="89" t="str">
        <f>IF(B951="","",IF(E951="Each",D951/C951,IF(E951="Count",$H$5*D951/C951,IF(E951="Area",ROUNDUP(D951/(VLOOKUP(B951,Reference!$H$70:$AL$112,M951,FALSE)*(C951/$H$6)),2),ROUNDUP(D951/(VLOOKUP(B951,Reference!$H$70:$AL$112,M951,FALSE)*C951),2)))))</f>
        <v/>
      </c>
      <c r="G951" t="str">
        <f t="shared" si="29"/>
        <v/>
      </c>
      <c r="N951" t="str">
        <f t="shared" si="30"/>
        <v/>
      </c>
      <c r="O951" t="str">
        <f>IF(G951="","",HLOOKUP(N951,Reference!$H$70:$AL$112,43,FALSE))</f>
        <v/>
      </c>
    </row>
    <row r="952" spans="5:15" x14ac:dyDescent="0.45">
      <c r="E952" t="str">
        <f>IF(B952="","",VLOOKUP(B952,Reference!$B$3:$F$42,2,FALSE))</f>
        <v/>
      </c>
      <c r="F952" s="89" t="str">
        <f>IF(B952="","",IF(E952="Each",D952/C952,IF(E952="Count",$H$5*D952/C952,IF(E952="Area",ROUNDUP(D952/(VLOOKUP(B952,Reference!$H$70:$AL$112,M952,FALSE)*(C952/$H$6)),2),ROUNDUP(D952/(VLOOKUP(B952,Reference!$H$70:$AL$112,M952,FALSE)*C952),2)))))</f>
        <v/>
      </c>
      <c r="G952" t="str">
        <f t="shared" si="29"/>
        <v/>
      </c>
      <c r="N952" t="str">
        <f t="shared" si="30"/>
        <v/>
      </c>
      <c r="O952" t="str">
        <f>IF(G952="","",HLOOKUP(N952,Reference!$H$70:$AL$112,43,FALSE))</f>
        <v/>
      </c>
    </row>
    <row r="953" spans="5:15" x14ac:dyDescent="0.45">
      <c r="E953" t="str">
        <f>IF(B953="","",VLOOKUP(B953,Reference!$B$3:$F$42,2,FALSE))</f>
        <v/>
      </c>
      <c r="F953" s="89" t="str">
        <f>IF(B953="","",IF(E953="Each",D953/C953,IF(E953="Count",$H$5*D953/C953,IF(E953="Area",ROUNDUP(D953/(VLOOKUP(B953,Reference!$H$70:$AL$112,M953,FALSE)*(C953/$H$6)),2),ROUNDUP(D953/(VLOOKUP(B953,Reference!$H$70:$AL$112,M953,FALSE)*C953),2)))))</f>
        <v/>
      </c>
      <c r="G953" t="str">
        <f t="shared" si="29"/>
        <v/>
      </c>
      <c r="N953" t="str">
        <f t="shared" si="30"/>
        <v/>
      </c>
      <c r="O953" t="str">
        <f>IF(G953="","",HLOOKUP(N953,Reference!$H$70:$AL$112,43,FALSE))</f>
        <v/>
      </c>
    </row>
    <row r="954" spans="5:15" x14ac:dyDescent="0.45">
      <c r="E954" t="str">
        <f>IF(B954="","",VLOOKUP(B954,Reference!$B$3:$F$42,2,FALSE))</f>
        <v/>
      </c>
      <c r="F954" s="89" t="str">
        <f>IF(B954="","",IF(E954="Each",D954/C954,IF(E954="Count",$H$5*D954/C954,IF(E954="Area",ROUNDUP(D954/(VLOOKUP(B954,Reference!$H$70:$AL$112,M954,FALSE)*(C954/$H$6)),2),ROUNDUP(D954/(VLOOKUP(B954,Reference!$H$70:$AL$112,M954,FALSE)*C954),2)))))</f>
        <v/>
      </c>
      <c r="G954" t="str">
        <f t="shared" si="29"/>
        <v/>
      </c>
      <c r="N954" t="str">
        <f t="shared" si="30"/>
        <v/>
      </c>
      <c r="O954" t="str">
        <f>IF(G954="","",HLOOKUP(N954,Reference!$H$70:$AL$112,43,FALSE))</f>
        <v/>
      </c>
    </row>
    <row r="955" spans="5:15" x14ac:dyDescent="0.45">
      <c r="E955" t="str">
        <f>IF(B955="","",VLOOKUP(B955,Reference!$B$3:$F$42,2,FALSE))</f>
        <v/>
      </c>
      <c r="F955" s="89" t="str">
        <f>IF(B955="","",IF(E955="Each",D955/C955,IF(E955="Count",$H$5*D955/C955,IF(E955="Area",ROUNDUP(D955/(VLOOKUP(B955,Reference!$H$70:$AL$112,M955,FALSE)*(C955/$H$6)),2),ROUNDUP(D955/(VLOOKUP(B955,Reference!$H$70:$AL$112,M955,FALSE)*C955),2)))))</f>
        <v/>
      </c>
      <c r="G955" t="str">
        <f t="shared" si="29"/>
        <v/>
      </c>
      <c r="N955" t="str">
        <f t="shared" si="30"/>
        <v/>
      </c>
      <c r="O955" t="str">
        <f>IF(G955="","",HLOOKUP(N955,Reference!$H$70:$AL$112,43,FALSE))</f>
        <v/>
      </c>
    </row>
    <row r="956" spans="5:15" x14ac:dyDescent="0.45">
      <c r="E956" t="str">
        <f>IF(B956="","",VLOOKUP(B956,Reference!$B$3:$F$42,2,FALSE))</f>
        <v/>
      </c>
      <c r="F956" s="89" t="str">
        <f>IF(B956="","",IF(E956="Each",D956/C956,IF(E956="Count",$H$5*D956/C956,IF(E956="Area",ROUNDUP(D956/(VLOOKUP(B956,Reference!$H$70:$AL$112,M956,FALSE)*(C956/$H$6)),2),ROUNDUP(D956/(VLOOKUP(B956,Reference!$H$70:$AL$112,M956,FALSE)*C956),2)))))</f>
        <v/>
      </c>
      <c r="G956" t="str">
        <f t="shared" si="29"/>
        <v/>
      </c>
      <c r="N956" t="str">
        <f t="shared" si="30"/>
        <v/>
      </c>
      <c r="O956" t="str">
        <f>IF(G956="","",HLOOKUP(N956,Reference!$H$70:$AL$112,43,FALSE))</f>
        <v/>
      </c>
    </row>
    <row r="957" spans="5:15" x14ac:dyDescent="0.45">
      <c r="E957" t="str">
        <f>IF(B957="","",VLOOKUP(B957,Reference!$B$3:$F$42,2,FALSE))</f>
        <v/>
      </c>
      <c r="F957" s="89" t="str">
        <f>IF(B957="","",IF(E957="Each",D957/C957,IF(E957="Count",$H$5*D957/C957,IF(E957="Area",ROUNDUP(D957/(VLOOKUP(B957,Reference!$H$70:$AL$112,M957,FALSE)*(C957/$H$6)),2),ROUNDUP(D957/(VLOOKUP(B957,Reference!$H$70:$AL$112,M957,FALSE)*C957),2)))))</f>
        <v/>
      </c>
      <c r="G957" t="str">
        <f t="shared" si="29"/>
        <v/>
      </c>
      <c r="N957" t="str">
        <f t="shared" si="30"/>
        <v/>
      </c>
      <c r="O957" t="str">
        <f>IF(G957="","",HLOOKUP(N957,Reference!$H$70:$AL$112,43,FALSE))</f>
        <v/>
      </c>
    </row>
    <row r="958" spans="5:15" x14ac:dyDescent="0.45">
      <c r="E958" t="str">
        <f>IF(B958="","",VLOOKUP(B958,Reference!$B$3:$F$42,2,FALSE))</f>
        <v/>
      </c>
      <c r="F958" s="89" t="str">
        <f>IF(B958="","",IF(E958="Each",D958/C958,IF(E958="Count",$H$5*D958/C958,IF(E958="Area",ROUNDUP(D958/(VLOOKUP(B958,Reference!$H$70:$AL$112,M958,FALSE)*(C958/$H$6)),2),ROUNDUP(D958/(VLOOKUP(B958,Reference!$H$70:$AL$112,M958,FALSE)*C958),2)))))</f>
        <v/>
      </c>
      <c r="G958" t="str">
        <f t="shared" si="29"/>
        <v/>
      </c>
      <c r="N958" t="str">
        <f t="shared" si="30"/>
        <v/>
      </c>
      <c r="O958" t="str">
        <f>IF(G958="","",HLOOKUP(N958,Reference!$H$70:$AL$112,43,FALSE))</f>
        <v/>
      </c>
    </row>
    <row r="959" spans="5:15" x14ac:dyDescent="0.45">
      <c r="E959" t="str">
        <f>IF(B959="","",VLOOKUP(B959,Reference!$B$3:$F$42,2,FALSE))</f>
        <v/>
      </c>
      <c r="F959" s="89" t="str">
        <f>IF(B959="","",IF(E959="Each",D959/C959,IF(E959="Count",$H$5*D959/C959,IF(E959="Area",ROUNDUP(D959/(VLOOKUP(B959,Reference!$H$70:$AL$112,M959,FALSE)*(C959/$H$6)),2),ROUNDUP(D959/(VLOOKUP(B959,Reference!$H$70:$AL$112,M959,FALSE)*C959),2)))))</f>
        <v/>
      </c>
      <c r="G959" t="str">
        <f t="shared" si="29"/>
        <v/>
      </c>
      <c r="N959" t="str">
        <f t="shared" si="30"/>
        <v/>
      </c>
      <c r="O959" t="str">
        <f>IF(G959="","",HLOOKUP(N959,Reference!$H$70:$AL$112,43,FALSE))</f>
        <v/>
      </c>
    </row>
    <row r="960" spans="5:15" x14ac:dyDescent="0.45">
      <c r="E960" t="str">
        <f>IF(B960="","",VLOOKUP(B960,Reference!$B$3:$F$42,2,FALSE))</f>
        <v/>
      </c>
      <c r="F960" s="89" t="str">
        <f>IF(B960="","",IF(E960="Each",D960/C960,IF(E960="Count",$H$5*D960/C960,IF(E960="Area",ROUNDUP(D960/(VLOOKUP(B960,Reference!$H$70:$AL$112,M960,FALSE)*(C960/$H$6)),2),ROUNDUP(D960/(VLOOKUP(B960,Reference!$H$70:$AL$112,M960,FALSE)*C960),2)))))</f>
        <v/>
      </c>
      <c r="G960" t="str">
        <f t="shared" si="29"/>
        <v/>
      </c>
      <c r="N960" t="str">
        <f t="shared" si="30"/>
        <v/>
      </c>
      <c r="O960" t="str">
        <f>IF(G960="","",HLOOKUP(N960,Reference!$H$70:$AL$112,43,FALSE))</f>
        <v/>
      </c>
    </row>
    <row r="961" spans="5:15" x14ac:dyDescent="0.45">
      <c r="E961" t="str">
        <f>IF(B961="","",VLOOKUP(B961,Reference!$B$3:$F$42,2,FALSE))</f>
        <v/>
      </c>
      <c r="F961" s="89" t="str">
        <f>IF(B961="","",IF(E961="Each",D961/C961,IF(E961="Count",$H$5*D961/C961,IF(E961="Area",ROUNDUP(D961/(VLOOKUP(B961,Reference!$H$70:$AL$112,M961,FALSE)*(C961/$H$6)),2),ROUNDUP(D961/(VLOOKUP(B961,Reference!$H$70:$AL$112,M961,FALSE)*C961),2)))))</f>
        <v/>
      </c>
      <c r="G961" t="str">
        <f t="shared" si="29"/>
        <v/>
      </c>
      <c r="N961" t="str">
        <f t="shared" si="30"/>
        <v/>
      </c>
      <c r="O961" t="str">
        <f>IF(G961="","",HLOOKUP(N961,Reference!$H$70:$AL$112,43,FALSE))</f>
        <v/>
      </c>
    </row>
    <row r="962" spans="5:15" x14ac:dyDescent="0.45">
      <c r="E962" t="str">
        <f>IF(B962="","",VLOOKUP(B962,Reference!$B$3:$F$42,2,FALSE))</f>
        <v/>
      </c>
      <c r="F962" s="89" t="str">
        <f>IF(B962="","",IF(E962="Each",D962/C962,IF(E962="Count",$H$5*D962/C962,IF(E962="Area",ROUNDUP(D962/(VLOOKUP(B962,Reference!$H$70:$AL$112,M962,FALSE)*(C962/$H$6)),2),ROUNDUP(D962/(VLOOKUP(B962,Reference!$H$70:$AL$112,M962,FALSE)*C962),2)))))</f>
        <v/>
      </c>
      <c r="G962" t="str">
        <f t="shared" si="29"/>
        <v/>
      </c>
      <c r="N962" t="str">
        <f t="shared" si="30"/>
        <v/>
      </c>
      <c r="O962" t="str">
        <f>IF(G962="","",HLOOKUP(N962,Reference!$H$70:$AL$112,43,FALSE))</f>
        <v/>
      </c>
    </row>
    <row r="963" spans="5:15" x14ac:dyDescent="0.45">
      <c r="E963" t="str">
        <f>IF(B963="","",VLOOKUP(B963,Reference!$B$3:$F$42,2,FALSE))</f>
        <v/>
      </c>
      <c r="F963" s="89" t="str">
        <f>IF(B963="","",IF(E963="Each",D963/C963,IF(E963="Count",$H$5*D963/C963,IF(E963="Area",ROUNDUP(D963/(VLOOKUP(B963,Reference!$H$70:$AL$112,M963,FALSE)*(C963/$H$6)),2),ROUNDUP(D963/(VLOOKUP(B963,Reference!$H$70:$AL$112,M963,FALSE)*C963),2)))))</f>
        <v/>
      </c>
      <c r="G963" t="str">
        <f t="shared" si="29"/>
        <v/>
      </c>
      <c r="N963" t="str">
        <f t="shared" si="30"/>
        <v/>
      </c>
      <c r="O963" t="str">
        <f>IF(G963="","",HLOOKUP(N963,Reference!$H$70:$AL$112,43,FALSE))</f>
        <v/>
      </c>
    </row>
    <row r="964" spans="5:15" x14ac:dyDescent="0.45">
      <c r="E964" t="str">
        <f>IF(B964="","",VLOOKUP(B964,Reference!$B$3:$F$42,2,FALSE))</f>
        <v/>
      </c>
      <c r="F964" s="89" t="str">
        <f>IF(B964="","",IF(E964="Each",D964/C964,IF(E964="Count",$H$5*D964/C964,IF(E964="Area",ROUNDUP(D964/(VLOOKUP(B964,Reference!$H$70:$AL$112,M964,FALSE)*(C964/$H$6)),2),ROUNDUP(D964/(VLOOKUP(B964,Reference!$H$70:$AL$112,M964,FALSE)*C964),2)))))</f>
        <v/>
      </c>
      <c r="G964" t="str">
        <f t="shared" si="29"/>
        <v/>
      </c>
      <c r="N964" t="str">
        <f t="shared" si="30"/>
        <v/>
      </c>
      <c r="O964" t="str">
        <f>IF(G964="","",HLOOKUP(N964,Reference!$H$70:$AL$112,43,FALSE))</f>
        <v/>
      </c>
    </row>
    <row r="965" spans="5:15" x14ac:dyDescent="0.45">
      <c r="E965" t="str">
        <f>IF(B965="","",VLOOKUP(B965,Reference!$B$3:$F$42,2,FALSE))</f>
        <v/>
      </c>
      <c r="F965" s="89" t="str">
        <f>IF(B965="","",IF(E965="Each",D965/C965,IF(E965="Count",$H$5*D965/C965,IF(E965="Area",ROUNDUP(D965/(VLOOKUP(B965,Reference!$H$70:$AL$112,M965,FALSE)*(C965/$H$6)),2),ROUNDUP(D965/(VLOOKUP(B965,Reference!$H$70:$AL$112,M965,FALSE)*C965),2)))))</f>
        <v/>
      </c>
      <c r="G965" t="str">
        <f t="shared" si="29"/>
        <v/>
      </c>
      <c r="N965" t="str">
        <f t="shared" si="30"/>
        <v/>
      </c>
      <c r="O965" t="str">
        <f>IF(G965="","",HLOOKUP(N965,Reference!$H$70:$AL$112,43,FALSE))</f>
        <v/>
      </c>
    </row>
    <row r="966" spans="5:15" x14ac:dyDescent="0.45">
      <c r="E966" t="str">
        <f>IF(B966="","",VLOOKUP(B966,Reference!$B$3:$F$42,2,FALSE))</f>
        <v/>
      </c>
      <c r="F966" s="89" t="str">
        <f>IF(B966="","",IF(E966="Each",D966/C966,IF(E966="Count",$H$5*D966/C966,IF(E966="Area",ROUNDUP(D966/(VLOOKUP(B966,Reference!$H$70:$AL$112,M966,FALSE)*(C966/$H$6)),2),ROUNDUP(D966/(VLOOKUP(B966,Reference!$H$70:$AL$112,M966,FALSE)*C966),2)))))</f>
        <v/>
      </c>
      <c r="G966" t="str">
        <f t="shared" si="29"/>
        <v/>
      </c>
      <c r="N966" t="str">
        <f t="shared" si="30"/>
        <v/>
      </c>
      <c r="O966" t="str">
        <f>IF(G966="","",HLOOKUP(N966,Reference!$H$70:$AL$112,43,FALSE))</f>
        <v/>
      </c>
    </row>
    <row r="967" spans="5:15" x14ac:dyDescent="0.45">
      <c r="E967" t="str">
        <f>IF(B967="","",VLOOKUP(B967,Reference!$B$3:$F$42,2,FALSE))</f>
        <v/>
      </c>
      <c r="F967" s="89" t="str">
        <f>IF(B967="","",IF(E967="Each",D967/C967,IF(E967="Count",$H$5*D967/C967,IF(E967="Area",ROUNDUP(D967/(VLOOKUP(B967,Reference!$H$70:$AL$112,M967,FALSE)*(C967/$H$6)),2),ROUNDUP(D967/(VLOOKUP(B967,Reference!$H$70:$AL$112,M967,FALSE)*C967),2)))))</f>
        <v/>
      </c>
      <c r="G967" t="str">
        <f t="shared" si="29"/>
        <v/>
      </c>
      <c r="N967" t="str">
        <f t="shared" si="30"/>
        <v/>
      </c>
      <c r="O967" t="str">
        <f>IF(G967="","",HLOOKUP(N967,Reference!$H$70:$AL$112,43,FALSE))</f>
        <v/>
      </c>
    </row>
    <row r="968" spans="5:15" x14ac:dyDescent="0.45">
      <c r="E968" t="str">
        <f>IF(B968="","",VLOOKUP(B968,Reference!$B$3:$F$42,2,FALSE))</f>
        <v/>
      </c>
      <c r="F968" s="89" t="str">
        <f>IF(B968="","",IF(E968="Each",D968/C968,IF(E968="Count",$H$5*D968/C968,IF(E968="Area",ROUNDUP(D968/(VLOOKUP(B968,Reference!$H$70:$AL$112,M968,FALSE)*(C968/$H$6)),2),ROUNDUP(D968/(VLOOKUP(B968,Reference!$H$70:$AL$112,M968,FALSE)*C968),2)))))</f>
        <v/>
      </c>
      <c r="G968" t="str">
        <f t="shared" si="29"/>
        <v/>
      </c>
      <c r="N968" t="str">
        <f t="shared" si="30"/>
        <v/>
      </c>
      <c r="O968" t="str">
        <f>IF(G968="","",HLOOKUP(N968,Reference!$H$70:$AL$112,43,FALSE))</f>
        <v/>
      </c>
    </row>
    <row r="969" spans="5:15" x14ac:dyDescent="0.45">
      <c r="E969" t="str">
        <f>IF(B969="","",VLOOKUP(B969,Reference!$B$3:$F$42,2,FALSE))</f>
        <v/>
      </c>
      <c r="F969" s="89" t="str">
        <f>IF(B969="","",IF(E969="Each",D969/C969,IF(E969="Count",$H$5*D969/C969,IF(E969="Area",ROUNDUP(D969/(VLOOKUP(B969,Reference!$H$70:$AL$112,M969,FALSE)*(C969/$H$6)),2),ROUNDUP(D969/(VLOOKUP(B969,Reference!$H$70:$AL$112,M969,FALSE)*C969),2)))))</f>
        <v/>
      </c>
      <c r="G969" t="str">
        <f t="shared" si="29"/>
        <v/>
      </c>
      <c r="N969" t="str">
        <f t="shared" si="30"/>
        <v/>
      </c>
      <c r="O969" t="str">
        <f>IF(G969="","",HLOOKUP(N969,Reference!$H$70:$AL$112,43,FALSE))</f>
        <v/>
      </c>
    </row>
    <row r="970" spans="5:15" x14ac:dyDescent="0.45">
      <c r="E970" t="str">
        <f>IF(B970="","",VLOOKUP(B970,Reference!$B$3:$F$42,2,FALSE))</f>
        <v/>
      </c>
      <c r="F970" s="89" t="str">
        <f>IF(B970="","",IF(E970="Each",D970/C970,IF(E970="Count",$H$5*D970/C970,IF(E970="Area",ROUNDUP(D970/(VLOOKUP(B970,Reference!$H$70:$AL$112,M970,FALSE)*(C970/$H$6)),2),ROUNDUP(D970/(VLOOKUP(B970,Reference!$H$70:$AL$112,M970,FALSE)*C970),2)))))</f>
        <v/>
      </c>
      <c r="G970" t="str">
        <f t="shared" si="29"/>
        <v/>
      </c>
      <c r="N970" t="str">
        <f t="shared" si="30"/>
        <v/>
      </c>
      <c r="O970" t="str">
        <f>IF(G970="","",HLOOKUP(N970,Reference!$H$70:$AL$112,43,FALSE))</f>
        <v/>
      </c>
    </row>
    <row r="971" spans="5:15" x14ac:dyDescent="0.45">
      <c r="E971" t="str">
        <f>IF(B971="","",VLOOKUP(B971,Reference!$B$3:$F$42,2,FALSE))</f>
        <v/>
      </c>
      <c r="F971" s="89" t="str">
        <f>IF(B971="","",IF(E971="Each",D971/C971,IF(E971="Count",$H$5*D971/C971,IF(E971="Area",ROUNDUP(D971/(VLOOKUP(B971,Reference!$H$70:$AL$112,M971,FALSE)*(C971/$H$6)),2),ROUNDUP(D971/(VLOOKUP(B971,Reference!$H$70:$AL$112,M971,FALSE)*C971),2)))))</f>
        <v/>
      </c>
      <c r="G971" t="str">
        <f t="shared" ref="G971:G1034" si="31">IF(B971="","",VLOOKUP(E971,$E$2:$L$8,8,FALSE))</f>
        <v/>
      </c>
      <c r="N971" t="str">
        <f t="shared" si="30"/>
        <v/>
      </c>
      <c r="O971" t="str">
        <f>IF(G971="","",HLOOKUP(N971,Reference!$H$70:$AL$112,43,FALSE))</f>
        <v/>
      </c>
    </row>
    <row r="972" spans="5:15" x14ac:dyDescent="0.45">
      <c r="E972" t="str">
        <f>IF(B972="","",VLOOKUP(B972,Reference!$B$3:$F$42,2,FALSE))</f>
        <v/>
      </c>
      <c r="F972" s="89" t="str">
        <f>IF(B972="","",IF(E972="Each",D972/C972,IF(E972="Count",$H$5*D972/C972,IF(E972="Area",ROUNDUP(D972/(VLOOKUP(B972,Reference!$H$70:$AL$112,M972,FALSE)*(C972/$H$6)),2),ROUNDUP(D972/(VLOOKUP(B972,Reference!$H$70:$AL$112,M972,FALSE)*C972),2)))))</f>
        <v/>
      </c>
      <c r="G972" t="str">
        <f t="shared" si="31"/>
        <v/>
      </c>
      <c r="N972" t="str">
        <f t="shared" si="30"/>
        <v/>
      </c>
      <c r="O972" t="str">
        <f>IF(G972="","",HLOOKUP(N972,Reference!$H$70:$AL$112,43,FALSE))</f>
        <v/>
      </c>
    </row>
    <row r="973" spans="5:15" x14ac:dyDescent="0.45">
      <c r="E973" t="str">
        <f>IF(B973="","",VLOOKUP(B973,Reference!$B$3:$F$42,2,FALSE))</f>
        <v/>
      </c>
      <c r="F973" s="89" t="str">
        <f>IF(B973="","",IF(E973="Each",D973/C973,IF(E973="Count",$H$5*D973/C973,IF(E973="Area",ROUNDUP(D973/(VLOOKUP(B973,Reference!$H$70:$AL$112,M973,FALSE)*(C973/$H$6)),2),ROUNDUP(D973/(VLOOKUP(B973,Reference!$H$70:$AL$112,M973,FALSE)*C973),2)))))</f>
        <v/>
      </c>
      <c r="G973" t="str">
        <f t="shared" si="31"/>
        <v/>
      </c>
      <c r="N973" t="str">
        <f t="shared" si="30"/>
        <v/>
      </c>
      <c r="O973" t="str">
        <f>IF(G973="","",HLOOKUP(N973,Reference!$H$70:$AL$112,43,FALSE))</f>
        <v/>
      </c>
    </row>
    <row r="974" spans="5:15" x14ac:dyDescent="0.45">
      <c r="E974" t="str">
        <f>IF(B974="","",VLOOKUP(B974,Reference!$B$3:$F$42,2,FALSE))</f>
        <v/>
      </c>
      <c r="F974" s="89" t="str">
        <f>IF(B974="","",IF(E974="Each",D974/C974,IF(E974="Count",$H$5*D974/C974,IF(E974="Area",ROUNDUP(D974/(VLOOKUP(B974,Reference!$H$70:$AL$112,M974,FALSE)*(C974/$H$6)),2),ROUNDUP(D974/(VLOOKUP(B974,Reference!$H$70:$AL$112,M974,FALSE)*C974),2)))))</f>
        <v/>
      </c>
      <c r="G974" t="str">
        <f t="shared" si="31"/>
        <v/>
      </c>
      <c r="N974" t="str">
        <f t="shared" si="30"/>
        <v/>
      </c>
      <c r="O974" t="str">
        <f>IF(G974="","",HLOOKUP(N974,Reference!$H$70:$AL$112,43,FALSE))</f>
        <v/>
      </c>
    </row>
    <row r="975" spans="5:15" x14ac:dyDescent="0.45">
      <c r="E975" t="str">
        <f>IF(B975="","",VLOOKUP(B975,Reference!$B$3:$F$42,2,FALSE))</f>
        <v/>
      </c>
      <c r="F975" s="89" t="str">
        <f>IF(B975="","",IF(E975="Each",D975/C975,IF(E975="Count",$H$5*D975/C975,IF(E975="Area",ROUNDUP(D975/(VLOOKUP(B975,Reference!$H$70:$AL$112,M975,FALSE)*(C975/$H$6)),2),ROUNDUP(D975/(VLOOKUP(B975,Reference!$H$70:$AL$112,M975,FALSE)*C975),2)))))</f>
        <v/>
      </c>
      <c r="G975" t="str">
        <f t="shared" si="31"/>
        <v/>
      </c>
      <c r="N975" t="str">
        <f t="shared" si="30"/>
        <v/>
      </c>
      <c r="O975" t="str">
        <f>IF(G975="","",HLOOKUP(N975,Reference!$H$70:$AL$112,43,FALSE))</f>
        <v/>
      </c>
    </row>
    <row r="976" spans="5:15" x14ac:dyDescent="0.45">
      <c r="E976" t="str">
        <f>IF(B976="","",VLOOKUP(B976,Reference!$B$3:$F$42,2,FALSE))</f>
        <v/>
      </c>
      <c r="F976" s="89" t="str">
        <f>IF(B976="","",IF(E976="Each",D976/C976,IF(E976="Count",$H$5*D976/C976,IF(E976="Area",ROUNDUP(D976/(VLOOKUP(B976,Reference!$H$70:$AL$112,M976,FALSE)*(C976/$H$6)),2),ROUNDUP(D976/(VLOOKUP(B976,Reference!$H$70:$AL$112,M976,FALSE)*C976),2)))))</f>
        <v/>
      </c>
      <c r="G976" t="str">
        <f t="shared" si="31"/>
        <v/>
      </c>
      <c r="N976" t="str">
        <f t="shared" si="30"/>
        <v/>
      </c>
      <c r="O976" t="str">
        <f>IF(G976="","",HLOOKUP(N976,Reference!$H$70:$AL$112,43,FALSE))</f>
        <v/>
      </c>
    </row>
    <row r="977" spans="5:15" x14ac:dyDescent="0.45">
      <c r="E977" t="str">
        <f>IF(B977="","",VLOOKUP(B977,Reference!$B$3:$F$42,2,FALSE))</f>
        <v/>
      </c>
      <c r="F977" s="89" t="str">
        <f>IF(B977="","",IF(E977="Each",D977/C977,IF(E977="Count",$H$5*D977/C977,IF(E977="Area",ROUNDUP(D977/(VLOOKUP(B977,Reference!$H$70:$AL$112,M977,FALSE)*(C977/$H$6)),2),ROUNDUP(D977/(VLOOKUP(B977,Reference!$H$70:$AL$112,M977,FALSE)*C977),2)))))</f>
        <v/>
      </c>
      <c r="G977" t="str">
        <f t="shared" si="31"/>
        <v/>
      </c>
      <c r="N977" t="str">
        <f t="shared" si="30"/>
        <v/>
      </c>
      <c r="O977" t="str">
        <f>IF(G977="","",HLOOKUP(N977,Reference!$H$70:$AL$112,43,FALSE))</f>
        <v/>
      </c>
    </row>
    <row r="978" spans="5:15" x14ac:dyDescent="0.45">
      <c r="E978" t="str">
        <f>IF(B978="","",VLOOKUP(B978,Reference!$B$3:$F$42,2,FALSE))</f>
        <v/>
      </c>
      <c r="F978" s="89" t="str">
        <f>IF(B978="","",IF(E978="Each",D978/C978,IF(E978="Count",$H$5*D978/C978,IF(E978="Area",ROUNDUP(D978/(VLOOKUP(B978,Reference!$H$70:$AL$112,M978,FALSE)*(C978/$H$6)),2),ROUNDUP(D978/(VLOOKUP(B978,Reference!$H$70:$AL$112,M978,FALSE)*C978),2)))))</f>
        <v/>
      </c>
      <c r="G978" t="str">
        <f t="shared" si="31"/>
        <v/>
      </c>
      <c r="N978" t="str">
        <f t="shared" si="30"/>
        <v/>
      </c>
      <c r="O978" t="str">
        <f>IF(G978="","",HLOOKUP(N978,Reference!$H$70:$AL$112,43,FALSE))</f>
        <v/>
      </c>
    </row>
    <row r="979" spans="5:15" x14ac:dyDescent="0.45">
      <c r="E979" t="str">
        <f>IF(B979="","",VLOOKUP(B979,Reference!$B$3:$F$42,2,FALSE))</f>
        <v/>
      </c>
      <c r="F979" s="89" t="str">
        <f>IF(B979="","",IF(E979="Each",D979/C979,IF(E979="Count",$H$5*D979/C979,IF(E979="Area",ROUNDUP(D979/(VLOOKUP(B979,Reference!$H$70:$AL$112,M979,FALSE)*(C979/$H$6)),2),ROUNDUP(D979/(VLOOKUP(B979,Reference!$H$70:$AL$112,M979,FALSE)*C979),2)))))</f>
        <v/>
      </c>
      <c r="G979" t="str">
        <f t="shared" si="31"/>
        <v/>
      </c>
      <c r="N979" t="str">
        <f t="shared" si="30"/>
        <v/>
      </c>
      <c r="O979" t="str">
        <f>IF(G979="","",HLOOKUP(N979,Reference!$H$70:$AL$112,43,FALSE))</f>
        <v/>
      </c>
    </row>
    <row r="980" spans="5:15" x14ac:dyDescent="0.45">
      <c r="E980" t="str">
        <f>IF(B980="","",VLOOKUP(B980,Reference!$B$3:$F$42,2,FALSE))</f>
        <v/>
      </c>
      <c r="F980" s="89" t="str">
        <f>IF(B980="","",IF(E980="Each",D980/C980,IF(E980="Count",$H$5*D980/C980,IF(E980="Area",ROUNDUP(D980/(VLOOKUP(B980,Reference!$H$70:$AL$112,M980,FALSE)*(C980/$H$6)),2),ROUNDUP(D980/(VLOOKUP(B980,Reference!$H$70:$AL$112,M980,FALSE)*C980),2)))))</f>
        <v/>
      </c>
      <c r="G980" t="str">
        <f t="shared" si="31"/>
        <v/>
      </c>
      <c r="N980" t="str">
        <f t="shared" si="30"/>
        <v/>
      </c>
      <c r="O980" t="str">
        <f>IF(G980="","",HLOOKUP(N980,Reference!$H$70:$AL$112,43,FALSE))</f>
        <v/>
      </c>
    </row>
    <row r="981" spans="5:15" x14ac:dyDescent="0.45">
      <c r="E981" t="str">
        <f>IF(B981="","",VLOOKUP(B981,Reference!$B$3:$F$42,2,FALSE))</f>
        <v/>
      </c>
      <c r="F981" s="89" t="str">
        <f>IF(B981="","",IF(E981="Each",D981/C981,IF(E981="Count",$H$5*D981/C981,IF(E981="Area",ROUNDUP(D981/(VLOOKUP(B981,Reference!$H$70:$AL$112,M981,FALSE)*(C981/$H$6)),2),ROUNDUP(D981/(VLOOKUP(B981,Reference!$H$70:$AL$112,M981,FALSE)*C981),2)))))</f>
        <v/>
      </c>
      <c r="G981" t="str">
        <f t="shared" si="31"/>
        <v/>
      </c>
      <c r="N981" t="str">
        <f t="shared" si="30"/>
        <v/>
      </c>
      <c r="O981" t="str">
        <f>IF(G981="","",HLOOKUP(N981,Reference!$H$70:$AL$112,43,FALSE))</f>
        <v/>
      </c>
    </row>
    <row r="982" spans="5:15" x14ac:dyDescent="0.45">
      <c r="E982" t="str">
        <f>IF(B982="","",VLOOKUP(B982,Reference!$B$3:$F$42,2,FALSE))</f>
        <v/>
      </c>
      <c r="F982" s="89" t="str">
        <f>IF(B982="","",IF(E982="Each",D982/C982,IF(E982="Count",$H$5*D982/C982,IF(E982="Area",ROUNDUP(D982/(VLOOKUP(B982,Reference!$H$70:$AL$112,M982,FALSE)*(C982/$H$6)),2),ROUNDUP(D982/(VLOOKUP(B982,Reference!$H$70:$AL$112,M982,FALSE)*C982),2)))))</f>
        <v/>
      </c>
      <c r="G982" t="str">
        <f t="shared" si="31"/>
        <v/>
      </c>
      <c r="N982" t="str">
        <f t="shared" si="30"/>
        <v/>
      </c>
      <c r="O982" t="str">
        <f>IF(G982="","",HLOOKUP(N982,Reference!$H$70:$AL$112,43,FALSE))</f>
        <v/>
      </c>
    </row>
    <row r="983" spans="5:15" x14ac:dyDescent="0.45">
      <c r="E983" t="str">
        <f>IF(B983="","",VLOOKUP(B983,Reference!$B$3:$F$42,2,FALSE))</f>
        <v/>
      </c>
      <c r="F983" s="89" t="str">
        <f>IF(B983="","",IF(E983="Each",D983/C983,IF(E983="Count",$H$5*D983/C983,IF(E983="Area",ROUNDUP(D983/(VLOOKUP(B983,Reference!$H$70:$AL$112,M983,FALSE)*(C983/$H$6)),2),ROUNDUP(D983/(VLOOKUP(B983,Reference!$H$70:$AL$112,M983,FALSE)*C983),2)))))</f>
        <v/>
      </c>
      <c r="G983" t="str">
        <f t="shared" si="31"/>
        <v/>
      </c>
      <c r="N983" t="str">
        <f t="shared" ref="N983:N1046" si="32">IF(B983="","",VLOOKUP(E983,$E$2:$F$8,2,FALSE))</f>
        <v/>
      </c>
      <c r="O983" t="str">
        <f>IF(G983="","",HLOOKUP(N983,Reference!$H$70:$AL$112,43,FALSE))</f>
        <v/>
      </c>
    </row>
    <row r="984" spans="5:15" x14ac:dyDescent="0.45">
      <c r="E984" t="str">
        <f>IF(B984="","",VLOOKUP(B984,Reference!$B$3:$F$42,2,FALSE))</f>
        <v/>
      </c>
      <c r="F984" s="89" t="str">
        <f>IF(B984="","",IF(E984="Each",D984/C984,IF(E984="Count",$H$5*D984/C984,IF(E984="Area",ROUNDUP(D984/(VLOOKUP(B984,Reference!$H$70:$AL$112,M984,FALSE)*(C984/$H$6)),2),ROUNDUP(D984/(VLOOKUP(B984,Reference!$H$70:$AL$112,M984,FALSE)*C984),2)))))</f>
        <v/>
      </c>
      <c r="G984" t="str">
        <f t="shared" si="31"/>
        <v/>
      </c>
      <c r="N984" t="str">
        <f t="shared" si="32"/>
        <v/>
      </c>
      <c r="O984" t="str">
        <f>IF(G984="","",HLOOKUP(N984,Reference!$H$70:$AL$112,43,FALSE))</f>
        <v/>
      </c>
    </row>
    <row r="985" spans="5:15" x14ac:dyDescent="0.45">
      <c r="E985" t="str">
        <f>IF(B985="","",VLOOKUP(B985,Reference!$B$3:$F$42,2,FALSE))</f>
        <v/>
      </c>
      <c r="F985" s="89" t="str">
        <f>IF(B985="","",IF(E985="Each",D985/C985,IF(E985="Count",$H$5*D985/C985,IF(E985="Area",ROUNDUP(D985/(VLOOKUP(B985,Reference!$H$70:$AL$112,M985,FALSE)*(C985/$H$6)),2),ROUNDUP(D985/(VLOOKUP(B985,Reference!$H$70:$AL$112,M985,FALSE)*C985),2)))))</f>
        <v/>
      </c>
      <c r="G985" t="str">
        <f t="shared" si="31"/>
        <v/>
      </c>
      <c r="N985" t="str">
        <f t="shared" si="32"/>
        <v/>
      </c>
      <c r="O985" t="str">
        <f>IF(G985="","",HLOOKUP(N985,Reference!$H$70:$AL$112,43,FALSE))</f>
        <v/>
      </c>
    </row>
    <row r="986" spans="5:15" x14ac:dyDescent="0.45">
      <c r="E986" t="str">
        <f>IF(B986="","",VLOOKUP(B986,Reference!$B$3:$F$42,2,FALSE))</f>
        <v/>
      </c>
      <c r="F986" s="89" t="str">
        <f>IF(B986="","",IF(E986="Each",D986/C986,IF(E986="Count",$H$5*D986/C986,IF(E986="Area",ROUNDUP(D986/(VLOOKUP(B986,Reference!$H$70:$AL$112,M986,FALSE)*(C986/$H$6)),2),ROUNDUP(D986/(VLOOKUP(B986,Reference!$H$70:$AL$112,M986,FALSE)*C986),2)))))</f>
        <v/>
      </c>
      <c r="G986" t="str">
        <f t="shared" si="31"/>
        <v/>
      </c>
      <c r="N986" t="str">
        <f t="shared" si="32"/>
        <v/>
      </c>
      <c r="O986" t="str">
        <f>IF(G986="","",HLOOKUP(N986,Reference!$H$70:$AL$112,43,FALSE))</f>
        <v/>
      </c>
    </row>
    <row r="987" spans="5:15" x14ac:dyDescent="0.45">
      <c r="E987" t="str">
        <f>IF(B987="","",VLOOKUP(B987,Reference!$B$3:$F$42,2,FALSE))</f>
        <v/>
      </c>
      <c r="F987" s="89" t="str">
        <f>IF(B987="","",IF(E987="Each",D987/C987,IF(E987="Count",$H$5*D987/C987,IF(E987="Area",ROUNDUP(D987/(VLOOKUP(B987,Reference!$H$70:$AL$112,M987,FALSE)*(C987/$H$6)),2),ROUNDUP(D987/(VLOOKUP(B987,Reference!$H$70:$AL$112,M987,FALSE)*C987),2)))))</f>
        <v/>
      </c>
      <c r="G987" t="str">
        <f t="shared" si="31"/>
        <v/>
      </c>
      <c r="N987" t="str">
        <f t="shared" si="32"/>
        <v/>
      </c>
      <c r="O987" t="str">
        <f>IF(G987="","",HLOOKUP(N987,Reference!$H$70:$AL$112,43,FALSE))</f>
        <v/>
      </c>
    </row>
    <row r="988" spans="5:15" x14ac:dyDescent="0.45">
      <c r="E988" t="str">
        <f>IF(B988="","",VLOOKUP(B988,Reference!$B$3:$F$42,2,FALSE))</f>
        <v/>
      </c>
      <c r="F988" s="89" t="str">
        <f>IF(B988="","",IF(E988="Each",D988/C988,IF(E988="Count",$H$5*D988/C988,IF(E988="Area",ROUNDUP(D988/(VLOOKUP(B988,Reference!$H$70:$AL$112,M988,FALSE)*(C988/$H$6)),2),ROUNDUP(D988/(VLOOKUP(B988,Reference!$H$70:$AL$112,M988,FALSE)*C988),2)))))</f>
        <v/>
      </c>
      <c r="G988" t="str">
        <f t="shared" si="31"/>
        <v/>
      </c>
      <c r="N988" t="str">
        <f t="shared" si="32"/>
        <v/>
      </c>
      <c r="O988" t="str">
        <f>IF(G988="","",HLOOKUP(N988,Reference!$H$70:$AL$112,43,FALSE))</f>
        <v/>
      </c>
    </row>
    <row r="989" spans="5:15" x14ac:dyDescent="0.45">
      <c r="E989" t="str">
        <f>IF(B989="","",VLOOKUP(B989,Reference!$B$3:$F$42,2,FALSE))</f>
        <v/>
      </c>
      <c r="F989" s="89" t="str">
        <f>IF(B989="","",IF(E989="Each",D989/C989,IF(E989="Count",$H$5*D989/C989,IF(E989="Area",ROUNDUP(D989/(VLOOKUP(B989,Reference!$H$70:$AL$112,M989,FALSE)*(C989/$H$6)),2),ROUNDUP(D989/(VLOOKUP(B989,Reference!$H$70:$AL$112,M989,FALSE)*C989),2)))))</f>
        <v/>
      </c>
      <c r="G989" t="str">
        <f t="shared" si="31"/>
        <v/>
      </c>
      <c r="N989" t="str">
        <f t="shared" si="32"/>
        <v/>
      </c>
      <c r="O989" t="str">
        <f>IF(G989="","",HLOOKUP(N989,Reference!$H$70:$AL$112,43,FALSE))</f>
        <v/>
      </c>
    </row>
    <row r="990" spans="5:15" x14ac:dyDescent="0.45">
      <c r="E990" t="str">
        <f>IF(B990="","",VLOOKUP(B990,Reference!$B$3:$F$42,2,FALSE))</f>
        <v/>
      </c>
      <c r="F990" s="89" t="str">
        <f>IF(B990="","",IF(E990="Each",D990/C990,IF(E990="Count",$H$5*D990/C990,IF(E990="Area",ROUNDUP(D990/(VLOOKUP(B990,Reference!$H$70:$AL$112,M990,FALSE)*(C990/$H$6)),2),ROUNDUP(D990/(VLOOKUP(B990,Reference!$H$70:$AL$112,M990,FALSE)*C990),2)))))</f>
        <v/>
      </c>
      <c r="G990" t="str">
        <f t="shared" si="31"/>
        <v/>
      </c>
      <c r="N990" t="str">
        <f t="shared" si="32"/>
        <v/>
      </c>
      <c r="O990" t="str">
        <f>IF(G990="","",HLOOKUP(N990,Reference!$H$70:$AL$112,43,FALSE))</f>
        <v/>
      </c>
    </row>
    <row r="991" spans="5:15" x14ac:dyDescent="0.45">
      <c r="E991" t="str">
        <f>IF(B991="","",VLOOKUP(B991,Reference!$B$3:$F$42,2,FALSE))</f>
        <v/>
      </c>
      <c r="F991" s="89" t="str">
        <f>IF(B991="","",IF(E991="Each",D991/C991,IF(E991="Count",$H$5*D991/C991,IF(E991="Area",ROUNDUP(D991/(VLOOKUP(B991,Reference!$H$70:$AL$112,M991,FALSE)*(C991/$H$6)),2),ROUNDUP(D991/(VLOOKUP(B991,Reference!$H$70:$AL$112,M991,FALSE)*C991),2)))))</f>
        <v/>
      </c>
      <c r="G991" t="str">
        <f t="shared" si="31"/>
        <v/>
      </c>
      <c r="N991" t="str">
        <f t="shared" si="32"/>
        <v/>
      </c>
      <c r="O991" t="str">
        <f>IF(G991="","",HLOOKUP(N991,Reference!$H$70:$AL$112,43,FALSE))</f>
        <v/>
      </c>
    </row>
    <row r="992" spans="5:15" x14ac:dyDescent="0.45">
      <c r="E992" t="str">
        <f>IF(B992="","",VLOOKUP(B992,Reference!$B$3:$F$42,2,FALSE))</f>
        <v/>
      </c>
      <c r="F992" s="89" t="str">
        <f>IF(B992="","",IF(E992="Each",D992/C992,IF(E992="Count",$H$5*D992/C992,IF(E992="Area",ROUNDUP(D992/(VLOOKUP(B992,Reference!$H$70:$AL$112,M992,FALSE)*(C992/$H$6)),2),ROUNDUP(D992/(VLOOKUP(B992,Reference!$H$70:$AL$112,M992,FALSE)*C992),2)))))</f>
        <v/>
      </c>
      <c r="G992" t="str">
        <f t="shared" si="31"/>
        <v/>
      </c>
      <c r="N992" t="str">
        <f t="shared" si="32"/>
        <v/>
      </c>
      <c r="O992" t="str">
        <f>IF(G992="","",HLOOKUP(N992,Reference!$H$70:$AL$112,43,FALSE))</f>
        <v/>
      </c>
    </row>
    <row r="993" spans="5:15" x14ac:dyDescent="0.45">
      <c r="E993" t="str">
        <f>IF(B993="","",VLOOKUP(B993,Reference!$B$3:$F$42,2,FALSE))</f>
        <v/>
      </c>
      <c r="F993" s="89" t="str">
        <f>IF(B993="","",IF(E993="Each",D993/C993,IF(E993="Count",$H$5*D993/C993,IF(E993="Area",ROUNDUP(D993/(VLOOKUP(B993,Reference!$H$70:$AL$112,M993,FALSE)*(C993/$H$6)),2),ROUNDUP(D993/(VLOOKUP(B993,Reference!$H$70:$AL$112,M993,FALSE)*C993),2)))))</f>
        <v/>
      </c>
      <c r="G993" t="str">
        <f t="shared" si="31"/>
        <v/>
      </c>
      <c r="N993" t="str">
        <f t="shared" si="32"/>
        <v/>
      </c>
      <c r="O993" t="str">
        <f>IF(G993="","",HLOOKUP(N993,Reference!$H$70:$AL$112,43,FALSE))</f>
        <v/>
      </c>
    </row>
    <row r="994" spans="5:15" x14ac:dyDescent="0.45">
      <c r="E994" t="str">
        <f>IF(B994="","",VLOOKUP(B994,Reference!$B$3:$F$42,2,FALSE))</f>
        <v/>
      </c>
      <c r="F994" s="89" t="str">
        <f>IF(B994="","",IF(E994="Each",D994/C994,IF(E994="Count",$H$5*D994/C994,IF(E994="Area",ROUNDUP(D994/(VLOOKUP(B994,Reference!$H$70:$AL$112,M994,FALSE)*(C994/$H$6)),2),ROUNDUP(D994/(VLOOKUP(B994,Reference!$H$70:$AL$112,M994,FALSE)*C994),2)))))</f>
        <v/>
      </c>
      <c r="G994" t="str">
        <f t="shared" si="31"/>
        <v/>
      </c>
      <c r="N994" t="str">
        <f t="shared" si="32"/>
        <v/>
      </c>
      <c r="O994" t="str">
        <f>IF(G994="","",HLOOKUP(N994,Reference!$H$70:$AL$112,43,FALSE))</f>
        <v/>
      </c>
    </row>
    <row r="995" spans="5:15" x14ac:dyDescent="0.45">
      <c r="E995" t="str">
        <f>IF(B995="","",VLOOKUP(B995,Reference!$B$3:$F$42,2,FALSE))</f>
        <v/>
      </c>
      <c r="F995" s="89" t="str">
        <f>IF(B995="","",IF(E995="Each",D995/C995,IF(E995="Count",$H$5*D995/C995,IF(E995="Area",ROUNDUP(D995/(VLOOKUP(B995,Reference!$H$70:$AL$112,M995,FALSE)*(C995/$H$6)),2),ROUNDUP(D995/(VLOOKUP(B995,Reference!$H$70:$AL$112,M995,FALSE)*C995),2)))))</f>
        <v/>
      </c>
      <c r="G995" t="str">
        <f t="shared" si="31"/>
        <v/>
      </c>
      <c r="N995" t="str">
        <f t="shared" si="32"/>
        <v/>
      </c>
      <c r="O995" t="str">
        <f>IF(G995="","",HLOOKUP(N995,Reference!$H$70:$AL$112,43,FALSE))</f>
        <v/>
      </c>
    </row>
    <row r="996" spans="5:15" x14ac:dyDescent="0.45">
      <c r="E996" t="str">
        <f>IF(B996="","",VLOOKUP(B996,Reference!$B$3:$F$42,2,FALSE))</f>
        <v/>
      </c>
      <c r="F996" s="89" t="str">
        <f>IF(B996="","",IF(E996="Each",D996/C996,IF(E996="Count",$H$5*D996/C996,IF(E996="Area",ROUNDUP(D996/(VLOOKUP(B996,Reference!$H$70:$AL$112,M996,FALSE)*(C996/$H$6)),2),ROUNDUP(D996/(VLOOKUP(B996,Reference!$H$70:$AL$112,M996,FALSE)*C996),2)))))</f>
        <v/>
      </c>
      <c r="G996" t="str">
        <f t="shared" si="31"/>
        <v/>
      </c>
      <c r="N996" t="str">
        <f t="shared" si="32"/>
        <v/>
      </c>
      <c r="O996" t="str">
        <f>IF(G996="","",HLOOKUP(N996,Reference!$H$70:$AL$112,43,FALSE))</f>
        <v/>
      </c>
    </row>
    <row r="997" spans="5:15" x14ac:dyDescent="0.45">
      <c r="E997" t="str">
        <f>IF(B997="","",VLOOKUP(B997,Reference!$B$3:$F$42,2,FALSE))</f>
        <v/>
      </c>
      <c r="F997" s="89" t="str">
        <f>IF(B997="","",IF(E997="Each",D997/C997,IF(E997="Count",$H$5*D997/C997,IF(E997="Area",ROUNDUP(D997/(VLOOKUP(B997,Reference!$H$70:$AL$112,M997,FALSE)*(C997/$H$6)),2),ROUNDUP(D997/(VLOOKUP(B997,Reference!$H$70:$AL$112,M997,FALSE)*C997),2)))))</f>
        <v/>
      </c>
      <c r="G997" t="str">
        <f t="shared" si="31"/>
        <v/>
      </c>
      <c r="N997" t="str">
        <f t="shared" si="32"/>
        <v/>
      </c>
      <c r="O997" t="str">
        <f>IF(G997="","",HLOOKUP(N997,Reference!$H$70:$AL$112,43,FALSE))</f>
        <v/>
      </c>
    </row>
    <row r="998" spans="5:15" x14ac:dyDescent="0.45">
      <c r="E998" t="str">
        <f>IF(B998="","",VLOOKUP(B998,Reference!$B$3:$F$42,2,FALSE))</f>
        <v/>
      </c>
      <c r="F998" s="89" t="str">
        <f>IF(B998="","",IF(E998="Each",D998/C998,IF(E998="Count",$H$5*D998/C998,IF(E998="Area",ROUNDUP(D998/(VLOOKUP(B998,Reference!$H$70:$AL$112,M998,FALSE)*(C998/$H$6)),2),ROUNDUP(D998/(VLOOKUP(B998,Reference!$H$70:$AL$112,M998,FALSE)*C998),2)))))</f>
        <v/>
      </c>
      <c r="G998" t="str">
        <f t="shared" si="31"/>
        <v/>
      </c>
      <c r="N998" t="str">
        <f t="shared" si="32"/>
        <v/>
      </c>
      <c r="O998" t="str">
        <f>IF(G998="","",HLOOKUP(N998,Reference!$H$70:$AL$112,43,FALSE))</f>
        <v/>
      </c>
    </row>
    <row r="999" spans="5:15" x14ac:dyDescent="0.45">
      <c r="E999" t="str">
        <f>IF(B999="","",VLOOKUP(B999,Reference!$B$3:$F$42,2,FALSE))</f>
        <v/>
      </c>
      <c r="F999" s="89" t="str">
        <f>IF(B999="","",IF(E999="Each",D999/C999,IF(E999="Count",$H$5*D999/C999,IF(E999="Area",ROUNDUP(D999/(VLOOKUP(B999,Reference!$H$70:$AL$112,M999,FALSE)*(C999/$H$6)),2),ROUNDUP(D999/(VLOOKUP(B999,Reference!$H$70:$AL$112,M999,FALSE)*C999),2)))))</f>
        <v/>
      </c>
      <c r="G999" t="str">
        <f t="shared" si="31"/>
        <v/>
      </c>
      <c r="N999" t="str">
        <f t="shared" si="32"/>
        <v/>
      </c>
      <c r="O999" t="str">
        <f>IF(G999="","",HLOOKUP(N999,Reference!$H$70:$AL$112,43,FALSE))</f>
        <v/>
      </c>
    </row>
    <row r="1000" spans="5:15" x14ac:dyDescent="0.45">
      <c r="E1000" t="str">
        <f>IF(B1000="","",VLOOKUP(B1000,Reference!$B$3:$F$42,2,FALSE))</f>
        <v/>
      </c>
      <c r="F1000" s="89" t="str">
        <f>IF(B1000="","",IF(E1000="Each",D1000/C1000,IF(E1000="Count",$H$5*D1000/C1000,IF(E1000="Area",ROUNDUP(D1000/(VLOOKUP(B1000,Reference!$H$70:$AL$112,M1000,FALSE)*(C1000/$H$6)),2),ROUNDUP(D1000/(VLOOKUP(B1000,Reference!$H$70:$AL$112,M1000,FALSE)*C1000),2)))))</f>
        <v/>
      </c>
      <c r="G1000" t="str">
        <f t="shared" si="31"/>
        <v/>
      </c>
      <c r="N1000" t="str">
        <f t="shared" si="32"/>
        <v/>
      </c>
      <c r="O1000" t="str">
        <f>IF(G1000="","",HLOOKUP(N1000,Reference!$H$70:$AL$112,43,FALSE))</f>
        <v/>
      </c>
    </row>
    <row r="1001" spans="5:15" x14ac:dyDescent="0.45">
      <c r="E1001" t="str">
        <f>IF(B1001="","",VLOOKUP(B1001,Reference!$B$3:$F$42,2,FALSE))</f>
        <v/>
      </c>
      <c r="F1001" s="89" t="str">
        <f>IF(B1001="","",IF(E1001="Each",D1001/C1001,IF(E1001="Count",$H$5*D1001/C1001,IF(E1001="Area",ROUNDUP(D1001/(VLOOKUP(B1001,Reference!$H$70:$AL$112,M1001,FALSE)*(C1001/$H$6)),2),ROUNDUP(D1001/(VLOOKUP(B1001,Reference!$H$70:$AL$112,M1001,FALSE)*C1001),2)))))</f>
        <v/>
      </c>
      <c r="G1001" t="str">
        <f t="shared" si="31"/>
        <v/>
      </c>
      <c r="N1001" t="str">
        <f t="shared" si="32"/>
        <v/>
      </c>
      <c r="O1001" t="str">
        <f>IF(G1001="","",HLOOKUP(N1001,Reference!$H$70:$AL$112,43,FALSE))</f>
        <v/>
      </c>
    </row>
    <row r="1002" spans="5:15" x14ac:dyDescent="0.45">
      <c r="E1002" t="str">
        <f>IF(B1002="","",VLOOKUP(B1002,Reference!$B$3:$F$42,2,FALSE))</f>
        <v/>
      </c>
      <c r="F1002" s="89" t="str">
        <f>IF(B1002="","",IF(E1002="Each",D1002/C1002,IF(E1002="Count",$H$5*D1002/C1002,IF(E1002="Area",ROUNDUP(D1002/(VLOOKUP(B1002,Reference!$H$70:$AL$112,M1002,FALSE)*(C1002/$H$6)),2),ROUNDUP(D1002/(VLOOKUP(B1002,Reference!$H$70:$AL$112,M1002,FALSE)*C1002),2)))))</f>
        <v/>
      </c>
      <c r="G1002" t="str">
        <f t="shared" si="31"/>
        <v/>
      </c>
      <c r="N1002" t="str">
        <f t="shared" si="32"/>
        <v/>
      </c>
      <c r="O1002" t="str">
        <f>IF(G1002="","",HLOOKUP(N1002,Reference!$H$70:$AL$112,43,FALSE))</f>
        <v/>
      </c>
    </row>
    <row r="1003" spans="5:15" x14ac:dyDescent="0.45">
      <c r="E1003" t="str">
        <f>IF(B1003="","",VLOOKUP(B1003,Reference!$B$3:$F$42,2,FALSE))</f>
        <v/>
      </c>
      <c r="F1003" s="89" t="str">
        <f>IF(B1003="","",IF(E1003="Each",D1003/C1003,IF(E1003="Count",$H$5*D1003/C1003,IF(E1003="Area",ROUNDUP(D1003/(VLOOKUP(B1003,Reference!$H$70:$AL$112,M1003,FALSE)*(C1003/$H$6)),2),ROUNDUP(D1003/(VLOOKUP(B1003,Reference!$H$70:$AL$112,M1003,FALSE)*C1003),2)))))</f>
        <v/>
      </c>
      <c r="G1003" t="str">
        <f t="shared" si="31"/>
        <v/>
      </c>
      <c r="N1003" t="str">
        <f t="shared" si="32"/>
        <v/>
      </c>
      <c r="O1003" t="str">
        <f>IF(G1003="","",HLOOKUP(N1003,Reference!$H$70:$AL$112,43,FALSE))</f>
        <v/>
      </c>
    </row>
    <row r="1004" spans="5:15" x14ac:dyDescent="0.45">
      <c r="E1004" t="str">
        <f>IF(B1004="","",VLOOKUP(B1004,Reference!$B$3:$F$42,2,FALSE))</f>
        <v/>
      </c>
      <c r="F1004" s="89" t="str">
        <f>IF(B1004="","",IF(E1004="Each",D1004/C1004,IF(E1004="Count",$H$5*D1004/C1004,IF(E1004="Area",ROUNDUP(D1004/(VLOOKUP(B1004,Reference!$H$70:$AL$112,M1004,FALSE)*(C1004/$H$6)),2),ROUNDUP(D1004/(VLOOKUP(B1004,Reference!$H$70:$AL$112,M1004,FALSE)*C1004),2)))))</f>
        <v/>
      </c>
      <c r="G1004" t="str">
        <f t="shared" si="31"/>
        <v/>
      </c>
      <c r="N1004" t="str">
        <f t="shared" si="32"/>
        <v/>
      </c>
      <c r="O1004" t="str">
        <f>IF(G1004="","",HLOOKUP(N1004,Reference!$H$70:$AL$112,43,FALSE))</f>
        <v/>
      </c>
    </row>
    <row r="1005" spans="5:15" x14ac:dyDescent="0.45">
      <c r="E1005" t="str">
        <f>IF(B1005="","",VLOOKUP(B1005,Reference!$B$3:$F$42,2,FALSE))</f>
        <v/>
      </c>
      <c r="F1005" s="89" t="str">
        <f>IF(B1005="","",IF(E1005="Each",D1005/C1005,IF(E1005="Count",$H$5*D1005/C1005,IF(E1005="Area",ROUNDUP(D1005/(VLOOKUP(B1005,Reference!$H$70:$AL$112,M1005,FALSE)*(C1005/$H$6)),2),ROUNDUP(D1005/(VLOOKUP(B1005,Reference!$H$70:$AL$112,M1005,FALSE)*C1005),2)))))</f>
        <v/>
      </c>
      <c r="G1005" t="str">
        <f t="shared" si="31"/>
        <v/>
      </c>
      <c r="N1005" t="str">
        <f t="shared" si="32"/>
        <v/>
      </c>
      <c r="O1005" t="str">
        <f>IF(G1005="","",HLOOKUP(N1005,Reference!$H$70:$AL$112,43,FALSE))</f>
        <v/>
      </c>
    </row>
    <row r="1006" spans="5:15" x14ac:dyDescent="0.45">
      <c r="E1006" t="str">
        <f>IF(B1006="","",VLOOKUP(B1006,Reference!$B$3:$F$42,2,FALSE))</f>
        <v/>
      </c>
      <c r="F1006" s="89" t="str">
        <f>IF(B1006="","",IF(E1006="Each",D1006/C1006,IF(E1006="Count",$H$5*D1006/C1006,IF(E1006="Area",ROUNDUP(D1006/(VLOOKUP(B1006,Reference!$H$70:$AL$112,M1006,FALSE)*(C1006/$H$6)),2),ROUNDUP(D1006/(VLOOKUP(B1006,Reference!$H$70:$AL$112,M1006,FALSE)*C1006),2)))))</f>
        <v/>
      </c>
      <c r="G1006" t="str">
        <f t="shared" si="31"/>
        <v/>
      </c>
      <c r="N1006" t="str">
        <f t="shared" si="32"/>
        <v/>
      </c>
      <c r="O1006" t="str">
        <f>IF(G1006="","",HLOOKUP(N1006,Reference!$H$70:$AL$112,43,FALSE))</f>
        <v/>
      </c>
    </row>
    <row r="1007" spans="5:15" x14ac:dyDescent="0.45">
      <c r="E1007" t="str">
        <f>IF(B1007="","",VLOOKUP(B1007,Reference!$B$3:$F$42,2,FALSE))</f>
        <v/>
      </c>
      <c r="F1007" s="89" t="str">
        <f>IF(B1007="","",IF(E1007="Each",D1007/C1007,IF(E1007="Count",$H$5*D1007/C1007,IF(E1007="Area",ROUNDUP(D1007/(VLOOKUP(B1007,Reference!$H$70:$AL$112,M1007,FALSE)*(C1007/$H$6)),2),ROUNDUP(D1007/(VLOOKUP(B1007,Reference!$H$70:$AL$112,M1007,FALSE)*C1007),2)))))</f>
        <v/>
      </c>
      <c r="G1007" t="str">
        <f t="shared" si="31"/>
        <v/>
      </c>
      <c r="N1007" t="str">
        <f t="shared" si="32"/>
        <v/>
      </c>
      <c r="O1007" t="str">
        <f>IF(G1007="","",HLOOKUP(N1007,Reference!$H$70:$AL$112,43,FALSE))</f>
        <v/>
      </c>
    </row>
    <row r="1008" spans="5:15" x14ac:dyDescent="0.45">
      <c r="E1008" t="str">
        <f>IF(B1008="","",VLOOKUP(B1008,Reference!$B$3:$F$42,2,FALSE))</f>
        <v/>
      </c>
      <c r="F1008" s="89" t="str">
        <f>IF(B1008="","",IF(E1008="Each",D1008/C1008,IF(E1008="Count",$H$5*D1008/C1008,IF(E1008="Area",ROUNDUP(D1008/(VLOOKUP(B1008,Reference!$H$70:$AL$112,M1008,FALSE)*(C1008/$H$6)),2),ROUNDUP(D1008/(VLOOKUP(B1008,Reference!$H$70:$AL$112,M1008,FALSE)*C1008),2)))))</f>
        <v/>
      </c>
      <c r="G1008" t="str">
        <f t="shared" si="31"/>
        <v/>
      </c>
      <c r="N1008" t="str">
        <f t="shared" si="32"/>
        <v/>
      </c>
      <c r="O1008" t="str">
        <f>IF(G1008="","",HLOOKUP(N1008,Reference!$H$70:$AL$112,43,FALSE))</f>
        <v/>
      </c>
    </row>
    <row r="1009" spans="5:15" x14ac:dyDescent="0.45">
      <c r="E1009" t="str">
        <f>IF(B1009="","",VLOOKUP(B1009,Reference!$B$3:$F$42,2,FALSE))</f>
        <v/>
      </c>
      <c r="F1009" s="89" t="str">
        <f>IF(B1009="","",IF(E1009="Each",D1009/C1009,IF(E1009="Count",$H$5*D1009/C1009,IF(E1009="Area",ROUNDUP(D1009/(VLOOKUP(B1009,Reference!$H$70:$AL$112,M1009,FALSE)*(C1009/$H$6)),2),ROUNDUP(D1009/(VLOOKUP(B1009,Reference!$H$70:$AL$112,M1009,FALSE)*C1009),2)))))</f>
        <v/>
      </c>
      <c r="G1009" t="str">
        <f t="shared" si="31"/>
        <v/>
      </c>
      <c r="N1009" t="str">
        <f t="shared" si="32"/>
        <v/>
      </c>
      <c r="O1009" t="str">
        <f>IF(G1009="","",HLOOKUP(N1009,Reference!$H$70:$AL$112,43,FALSE))</f>
        <v/>
      </c>
    </row>
    <row r="1010" spans="5:15" x14ac:dyDescent="0.45">
      <c r="E1010" t="str">
        <f>IF(B1010="","",VLOOKUP(B1010,Reference!$B$3:$F$42,2,FALSE))</f>
        <v/>
      </c>
      <c r="F1010" s="89" t="str">
        <f>IF(B1010="","",IF(E1010="Each",D1010/C1010,IF(E1010="Count",$H$5*D1010/C1010,IF(E1010="Area",ROUNDUP(D1010/(VLOOKUP(B1010,Reference!$H$70:$AL$112,M1010,FALSE)*(C1010/$H$6)),2),ROUNDUP(D1010/(VLOOKUP(B1010,Reference!$H$70:$AL$112,M1010,FALSE)*C1010),2)))))</f>
        <v/>
      </c>
      <c r="G1010" t="str">
        <f t="shared" si="31"/>
        <v/>
      </c>
      <c r="N1010" t="str">
        <f t="shared" si="32"/>
        <v/>
      </c>
      <c r="O1010" t="str">
        <f>IF(G1010="","",HLOOKUP(N1010,Reference!$H$70:$AL$112,43,FALSE))</f>
        <v/>
      </c>
    </row>
    <row r="1011" spans="5:15" x14ac:dyDescent="0.45">
      <c r="E1011" t="str">
        <f>IF(B1011="","",VLOOKUP(B1011,Reference!$B$3:$F$42,2,FALSE))</f>
        <v/>
      </c>
      <c r="F1011" s="89" t="str">
        <f>IF(B1011="","",IF(E1011="Each",D1011/C1011,IF(E1011="Count",$H$5*D1011/C1011,IF(E1011="Area",ROUNDUP(D1011/(VLOOKUP(B1011,Reference!$H$70:$AL$112,M1011,FALSE)*(C1011/$H$6)),2),ROUNDUP(D1011/(VLOOKUP(B1011,Reference!$H$70:$AL$112,M1011,FALSE)*C1011),2)))))</f>
        <v/>
      </c>
      <c r="G1011" t="str">
        <f t="shared" si="31"/>
        <v/>
      </c>
      <c r="N1011" t="str">
        <f t="shared" si="32"/>
        <v/>
      </c>
      <c r="O1011" t="str">
        <f>IF(G1011="","",HLOOKUP(N1011,Reference!$H$70:$AL$112,43,FALSE))</f>
        <v/>
      </c>
    </row>
    <row r="1012" spans="5:15" x14ac:dyDescent="0.45">
      <c r="E1012" t="str">
        <f>IF(B1012="","",VLOOKUP(B1012,Reference!$B$3:$F$42,2,FALSE))</f>
        <v/>
      </c>
      <c r="F1012" s="89" t="str">
        <f>IF(B1012="","",IF(E1012="Each",D1012/C1012,IF(E1012="Count",$H$5*D1012/C1012,IF(E1012="Area",ROUNDUP(D1012/(VLOOKUP(B1012,Reference!$H$70:$AL$112,M1012,FALSE)*(C1012/$H$6)),2),ROUNDUP(D1012/(VLOOKUP(B1012,Reference!$H$70:$AL$112,M1012,FALSE)*C1012),2)))))</f>
        <v/>
      </c>
      <c r="G1012" t="str">
        <f t="shared" si="31"/>
        <v/>
      </c>
      <c r="N1012" t="str">
        <f t="shared" si="32"/>
        <v/>
      </c>
      <c r="O1012" t="str">
        <f>IF(G1012="","",HLOOKUP(N1012,Reference!$H$70:$AL$112,43,FALSE))</f>
        <v/>
      </c>
    </row>
    <row r="1013" spans="5:15" x14ac:dyDescent="0.45">
      <c r="E1013" t="str">
        <f>IF(B1013="","",VLOOKUP(B1013,Reference!$B$3:$F$42,2,FALSE))</f>
        <v/>
      </c>
      <c r="F1013" s="89" t="str">
        <f>IF(B1013="","",IF(E1013="Each",D1013/C1013,IF(E1013="Count",$H$5*D1013/C1013,IF(E1013="Area",ROUNDUP(D1013/(VLOOKUP(B1013,Reference!$H$70:$AL$112,M1013,FALSE)*(C1013/$H$6)),2),ROUNDUP(D1013/(VLOOKUP(B1013,Reference!$H$70:$AL$112,M1013,FALSE)*C1013),2)))))</f>
        <v/>
      </c>
      <c r="G1013" t="str">
        <f t="shared" si="31"/>
        <v/>
      </c>
      <c r="N1013" t="str">
        <f t="shared" si="32"/>
        <v/>
      </c>
      <c r="O1013" t="str">
        <f>IF(G1013="","",HLOOKUP(N1013,Reference!$H$70:$AL$112,43,FALSE))</f>
        <v/>
      </c>
    </row>
    <row r="1014" spans="5:15" x14ac:dyDescent="0.45">
      <c r="E1014" t="str">
        <f>IF(B1014="","",VLOOKUP(B1014,Reference!$B$3:$F$42,2,FALSE))</f>
        <v/>
      </c>
      <c r="F1014" s="89" t="str">
        <f>IF(B1014="","",IF(E1014="Each",D1014/C1014,IF(E1014="Count",$H$5*D1014/C1014,IF(E1014="Area",ROUNDUP(D1014/(VLOOKUP(B1014,Reference!$H$70:$AL$112,M1014,FALSE)*(C1014/$H$6)),2),ROUNDUP(D1014/(VLOOKUP(B1014,Reference!$H$70:$AL$112,M1014,FALSE)*C1014),2)))))</f>
        <v/>
      </c>
      <c r="G1014" t="str">
        <f t="shared" si="31"/>
        <v/>
      </c>
      <c r="N1014" t="str">
        <f t="shared" si="32"/>
        <v/>
      </c>
      <c r="O1014" t="str">
        <f>IF(G1014="","",HLOOKUP(N1014,Reference!$H$70:$AL$112,43,FALSE))</f>
        <v/>
      </c>
    </row>
    <row r="1015" spans="5:15" x14ac:dyDescent="0.45">
      <c r="E1015" t="str">
        <f>IF(B1015="","",VLOOKUP(B1015,Reference!$B$3:$F$42,2,FALSE))</f>
        <v/>
      </c>
      <c r="F1015" s="89" t="str">
        <f>IF(B1015="","",IF(E1015="Each",D1015/C1015,IF(E1015="Count",$H$5*D1015/C1015,IF(E1015="Area",ROUNDUP(D1015/(VLOOKUP(B1015,Reference!$H$70:$AL$112,M1015,FALSE)*(C1015/$H$6)),2),ROUNDUP(D1015/(VLOOKUP(B1015,Reference!$H$70:$AL$112,M1015,FALSE)*C1015),2)))))</f>
        <v/>
      </c>
      <c r="G1015" t="str">
        <f t="shared" si="31"/>
        <v/>
      </c>
      <c r="N1015" t="str">
        <f t="shared" si="32"/>
        <v/>
      </c>
      <c r="O1015" t="str">
        <f>IF(G1015="","",HLOOKUP(N1015,Reference!$H$70:$AL$112,43,FALSE))</f>
        <v/>
      </c>
    </row>
    <row r="1016" spans="5:15" x14ac:dyDescent="0.45">
      <c r="E1016" t="str">
        <f>IF(B1016="","",VLOOKUP(B1016,Reference!$B$3:$F$42,2,FALSE))</f>
        <v/>
      </c>
      <c r="F1016" s="89" t="str">
        <f>IF(B1016="","",IF(E1016="Each",D1016/C1016,IF(E1016="Count",$H$5*D1016/C1016,IF(E1016="Area",ROUNDUP(D1016/(VLOOKUP(B1016,Reference!$H$70:$AL$112,M1016,FALSE)*(C1016/$H$6)),2),ROUNDUP(D1016/(VLOOKUP(B1016,Reference!$H$70:$AL$112,M1016,FALSE)*C1016),2)))))</f>
        <v/>
      </c>
      <c r="G1016" t="str">
        <f t="shared" si="31"/>
        <v/>
      </c>
      <c r="N1016" t="str">
        <f t="shared" si="32"/>
        <v/>
      </c>
      <c r="O1016" t="str">
        <f>IF(G1016="","",HLOOKUP(N1016,Reference!$H$70:$AL$112,43,FALSE))</f>
        <v/>
      </c>
    </row>
    <row r="1017" spans="5:15" x14ac:dyDescent="0.45">
      <c r="E1017" t="str">
        <f>IF(B1017="","",VLOOKUP(B1017,Reference!$B$3:$F$42,2,FALSE))</f>
        <v/>
      </c>
      <c r="F1017" s="89" t="str">
        <f>IF(B1017="","",IF(E1017="Each",D1017/C1017,IF(E1017="Count",$H$5*D1017/C1017,IF(E1017="Area",ROUNDUP(D1017/(VLOOKUP(B1017,Reference!$H$70:$AL$112,M1017,FALSE)*(C1017/$H$6)),2),ROUNDUP(D1017/(VLOOKUP(B1017,Reference!$H$70:$AL$112,M1017,FALSE)*C1017),2)))))</f>
        <v/>
      </c>
      <c r="G1017" t="str">
        <f t="shared" si="31"/>
        <v/>
      </c>
      <c r="N1017" t="str">
        <f t="shared" si="32"/>
        <v/>
      </c>
      <c r="O1017" t="str">
        <f>IF(G1017="","",HLOOKUP(N1017,Reference!$H$70:$AL$112,43,FALSE))</f>
        <v/>
      </c>
    </row>
    <row r="1018" spans="5:15" x14ac:dyDescent="0.45">
      <c r="E1018" t="str">
        <f>IF(B1018="","",VLOOKUP(B1018,Reference!$B$3:$F$42,2,FALSE))</f>
        <v/>
      </c>
      <c r="F1018" s="89" t="str">
        <f>IF(B1018="","",IF(E1018="Each",D1018/C1018,IF(E1018="Count",$H$5*D1018/C1018,IF(E1018="Area",ROUNDUP(D1018/(VLOOKUP(B1018,Reference!$H$70:$AL$112,M1018,FALSE)*(C1018/$H$6)),2),ROUNDUP(D1018/(VLOOKUP(B1018,Reference!$H$70:$AL$112,M1018,FALSE)*C1018),2)))))</f>
        <v/>
      </c>
      <c r="G1018" t="str">
        <f t="shared" si="31"/>
        <v/>
      </c>
      <c r="N1018" t="str">
        <f t="shared" si="32"/>
        <v/>
      </c>
      <c r="O1018" t="str">
        <f>IF(G1018="","",HLOOKUP(N1018,Reference!$H$70:$AL$112,43,FALSE))</f>
        <v/>
      </c>
    </row>
    <row r="1019" spans="5:15" x14ac:dyDescent="0.45">
      <c r="E1019" t="str">
        <f>IF(B1019="","",VLOOKUP(B1019,Reference!$B$3:$F$42,2,FALSE))</f>
        <v/>
      </c>
      <c r="F1019" s="89" t="str">
        <f>IF(B1019="","",IF(E1019="Each",D1019/C1019,IF(E1019="Count",$H$5*D1019/C1019,IF(E1019="Area",ROUNDUP(D1019/(VLOOKUP(B1019,Reference!$H$70:$AL$112,M1019,FALSE)*(C1019/$H$6)),2),ROUNDUP(D1019/(VLOOKUP(B1019,Reference!$H$70:$AL$112,M1019,FALSE)*C1019),2)))))</f>
        <v/>
      </c>
      <c r="G1019" t="str">
        <f t="shared" si="31"/>
        <v/>
      </c>
      <c r="N1019" t="str">
        <f t="shared" si="32"/>
        <v/>
      </c>
      <c r="O1019" t="str">
        <f>IF(G1019="","",HLOOKUP(N1019,Reference!$H$70:$AL$112,43,FALSE))</f>
        <v/>
      </c>
    </row>
    <row r="1020" spans="5:15" x14ac:dyDescent="0.45">
      <c r="E1020" t="str">
        <f>IF(B1020="","",VLOOKUP(B1020,Reference!$B$3:$F$42,2,FALSE))</f>
        <v/>
      </c>
      <c r="F1020" s="89" t="str">
        <f>IF(B1020="","",IF(E1020="Each",D1020/C1020,IF(E1020="Count",$H$5*D1020/C1020,IF(E1020="Area",ROUNDUP(D1020/(VLOOKUP(B1020,Reference!$H$70:$AL$112,M1020,FALSE)*(C1020/$H$6)),2),ROUNDUP(D1020/(VLOOKUP(B1020,Reference!$H$70:$AL$112,M1020,FALSE)*C1020),2)))))</f>
        <v/>
      </c>
      <c r="G1020" t="str">
        <f t="shared" si="31"/>
        <v/>
      </c>
      <c r="N1020" t="str">
        <f t="shared" si="32"/>
        <v/>
      </c>
      <c r="O1020" t="str">
        <f>IF(G1020="","",HLOOKUP(N1020,Reference!$H$70:$AL$112,43,FALSE))</f>
        <v/>
      </c>
    </row>
    <row r="1021" spans="5:15" x14ac:dyDescent="0.45">
      <c r="E1021" t="str">
        <f>IF(B1021="","",VLOOKUP(B1021,Reference!$B$3:$F$42,2,FALSE))</f>
        <v/>
      </c>
      <c r="F1021" s="89" t="str">
        <f>IF(B1021="","",IF(E1021="Each",D1021/C1021,IF(E1021="Count",$H$5*D1021/C1021,IF(E1021="Area",ROUNDUP(D1021/(VLOOKUP(B1021,Reference!$H$70:$AL$112,M1021,FALSE)*(C1021/$H$6)),2),ROUNDUP(D1021/(VLOOKUP(B1021,Reference!$H$70:$AL$112,M1021,FALSE)*C1021),2)))))</f>
        <v/>
      </c>
      <c r="G1021" t="str">
        <f t="shared" si="31"/>
        <v/>
      </c>
      <c r="N1021" t="str">
        <f t="shared" si="32"/>
        <v/>
      </c>
      <c r="O1021" t="str">
        <f>IF(G1021="","",HLOOKUP(N1021,Reference!$H$70:$AL$112,43,FALSE))</f>
        <v/>
      </c>
    </row>
    <row r="1022" spans="5:15" x14ac:dyDescent="0.45">
      <c r="E1022" t="str">
        <f>IF(B1022="","",VLOOKUP(B1022,Reference!$B$3:$F$42,2,FALSE))</f>
        <v/>
      </c>
      <c r="F1022" s="89" t="str">
        <f>IF(B1022="","",IF(E1022="Each",D1022/C1022,IF(E1022="Count",$H$5*D1022/C1022,IF(E1022="Area",ROUNDUP(D1022/(VLOOKUP(B1022,Reference!$H$70:$AL$112,M1022,FALSE)*(C1022/$H$6)),2),ROUNDUP(D1022/(VLOOKUP(B1022,Reference!$H$70:$AL$112,M1022,FALSE)*C1022),2)))))</f>
        <v/>
      </c>
      <c r="G1022" t="str">
        <f t="shared" si="31"/>
        <v/>
      </c>
      <c r="N1022" t="str">
        <f t="shared" si="32"/>
        <v/>
      </c>
      <c r="O1022" t="str">
        <f>IF(G1022="","",HLOOKUP(N1022,Reference!$H$70:$AL$112,43,FALSE))</f>
        <v/>
      </c>
    </row>
    <row r="1023" spans="5:15" x14ac:dyDescent="0.45">
      <c r="E1023" t="str">
        <f>IF(B1023="","",VLOOKUP(B1023,Reference!$B$3:$F$42,2,FALSE))</f>
        <v/>
      </c>
      <c r="F1023" s="89" t="str">
        <f>IF(B1023="","",IF(E1023="Each",D1023/C1023,IF(E1023="Count",$H$5*D1023/C1023,IF(E1023="Area",ROUNDUP(D1023/(VLOOKUP(B1023,Reference!$H$70:$AL$112,M1023,FALSE)*(C1023/$H$6)),2),ROUNDUP(D1023/(VLOOKUP(B1023,Reference!$H$70:$AL$112,M1023,FALSE)*C1023),2)))))</f>
        <v/>
      </c>
      <c r="G1023" t="str">
        <f t="shared" si="31"/>
        <v/>
      </c>
      <c r="N1023" t="str">
        <f t="shared" si="32"/>
        <v/>
      </c>
      <c r="O1023" t="str">
        <f>IF(G1023="","",HLOOKUP(N1023,Reference!$H$70:$AL$112,43,FALSE))</f>
        <v/>
      </c>
    </row>
    <row r="1024" spans="5:15" x14ac:dyDescent="0.45">
      <c r="E1024" t="str">
        <f>IF(B1024="","",VLOOKUP(B1024,Reference!$B$3:$F$42,2,FALSE))</f>
        <v/>
      </c>
      <c r="F1024" s="89" t="str">
        <f>IF(B1024="","",IF(E1024="Each",D1024/C1024,IF(E1024="Count",$H$5*D1024/C1024,IF(E1024="Area",ROUNDUP(D1024/(VLOOKUP(B1024,Reference!$H$70:$AL$112,M1024,FALSE)*(C1024/$H$6)),2),ROUNDUP(D1024/(VLOOKUP(B1024,Reference!$H$70:$AL$112,M1024,FALSE)*C1024),2)))))</f>
        <v/>
      </c>
      <c r="G1024" t="str">
        <f t="shared" si="31"/>
        <v/>
      </c>
      <c r="N1024" t="str">
        <f t="shared" si="32"/>
        <v/>
      </c>
      <c r="O1024" t="str">
        <f>IF(G1024="","",HLOOKUP(N1024,Reference!$H$70:$AL$112,43,FALSE))</f>
        <v/>
      </c>
    </row>
    <row r="1025" spans="5:15" x14ac:dyDescent="0.45">
      <c r="E1025" t="str">
        <f>IF(B1025="","",VLOOKUP(B1025,Reference!$B$3:$F$42,2,FALSE))</f>
        <v/>
      </c>
      <c r="F1025" s="89" t="str">
        <f>IF(B1025="","",IF(E1025="Each",D1025/C1025,IF(E1025="Count",$H$5*D1025/C1025,IF(E1025="Area",ROUNDUP(D1025/(VLOOKUP(B1025,Reference!$H$70:$AL$112,M1025,FALSE)*(C1025/$H$6)),2),ROUNDUP(D1025/(VLOOKUP(B1025,Reference!$H$70:$AL$112,M1025,FALSE)*C1025),2)))))</f>
        <v/>
      </c>
      <c r="G1025" t="str">
        <f t="shared" si="31"/>
        <v/>
      </c>
      <c r="N1025" t="str">
        <f t="shared" si="32"/>
        <v/>
      </c>
      <c r="O1025" t="str">
        <f>IF(G1025="","",HLOOKUP(N1025,Reference!$H$70:$AL$112,43,FALSE))</f>
        <v/>
      </c>
    </row>
    <row r="1026" spans="5:15" x14ac:dyDescent="0.45">
      <c r="E1026" t="str">
        <f>IF(B1026="","",VLOOKUP(B1026,Reference!$B$3:$F$42,2,FALSE))</f>
        <v/>
      </c>
      <c r="F1026" s="89" t="str">
        <f>IF(B1026="","",IF(E1026="Each",D1026/C1026,IF(E1026="Count",$H$5*D1026/C1026,IF(E1026="Area",ROUNDUP(D1026/(VLOOKUP(B1026,Reference!$H$70:$AL$112,M1026,FALSE)*(C1026/$H$6)),2),ROUNDUP(D1026/(VLOOKUP(B1026,Reference!$H$70:$AL$112,M1026,FALSE)*C1026),2)))))</f>
        <v/>
      </c>
      <c r="G1026" t="str">
        <f t="shared" si="31"/>
        <v/>
      </c>
      <c r="N1026" t="str">
        <f t="shared" si="32"/>
        <v/>
      </c>
      <c r="O1026" t="str">
        <f>IF(G1026="","",HLOOKUP(N1026,Reference!$H$70:$AL$112,43,FALSE))</f>
        <v/>
      </c>
    </row>
    <row r="1027" spans="5:15" x14ac:dyDescent="0.45">
      <c r="E1027" t="str">
        <f>IF(B1027="","",VLOOKUP(B1027,Reference!$B$3:$F$42,2,FALSE))</f>
        <v/>
      </c>
      <c r="F1027" s="89" t="str">
        <f>IF(B1027="","",IF(E1027="Each",D1027/C1027,IF(E1027="Count",$H$5*D1027/C1027,IF(E1027="Area",ROUNDUP(D1027/(VLOOKUP(B1027,Reference!$H$70:$AL$112,M1027,FALSE)*(C1027/$H$6)),2),ROUNDUP(D1027/(VLOOKUP(B1027,Reference!$H$70:$AL$112,M1027,FALSE)*C1027),2)))))</f>
        <v/>
      </c>
      <c r="G1027" t="str">
        <f t="shared" si="31"/>
        <v/>
      </c>
      <c r="N1027" t="str">
        <f t="shared" si="32"/>
        <v/>
      </c>
      <c r="O1027" t="str">
        <f>IF(G1027="","",HLOOKUP(N1027,Reference!$H$70:$AL$112,43,FALSE))</f>
        <v/>
      </c>
    </row>
    <row r="1028" spans="5:15" x14ac:dyDescent="0.45">
      <c r="E1028" t="str">
        <f>IF(B1028="","",VLOOKUP(B1028,Reference!$B$3:$F$42,2,FALSE))</f>
        <v/>
      </c>
      <c r="F1028" s="89" t="str">
        <f>IF(B1028="","",IF(E1028="Each",D1028/C1028,IF(E1028="Count",$H$5*D1028/C1028,IF(E1028="Area",ROUNDUP(D1028/(VLOOKUP(B1028,Reference!$H$70:$AL$112,M1028,FALSE)*(C1028/$H$6)),2),ROUNDUP(D1028/(VLOOKUP(B1028,Reference!$H$70:$AL$112,M1028,FALSE)*C1028),2)))))</f>
        <v/>
      </c>
      <c r="G1028" t="str">
        <f t="shared" si="31"/>
        <v/>
      </c>
      <c r="N1028" t="str">
        <f t="shared" si="32"/>
        <v/>
      </c>
      <c r="O1028" t="str">
        <f>IF(G1028="","",HLOOKUP(N1028,Reference!$H$70:$AL$112,43,FALSE))</f>
        <v/>
      </c>
    </row>
    <row r="1029" spans="5:15" x14ac:dyDescent="0.45">
      <c r="E1029" t="str">
        <f>IF(B1029="","",VLOOKUP(B1029,Reference!$B$3:$F$42,2,FALSE))</f>
        <v/>
      </c>
      <c r="F1029" s="89" t="str">
        <f>IF(B1029="","",IF(E1029="Each",D1029/C1029,IF(E1029="Count",$H$5*D1029/C1029,IF(E1029="Area",ROUNDUP(D1029/(VLOOKUP(B1029,Reference!$H$70:$AL$112,M1029,FALSE)*(C1029/$H$6)),2),ROUNDUP(D1029/(VLOOKUP(B1029,Reference!$H$70:$AL$112,M1029,FALSE)*C1029),2)))))</f>
        <v/>
      </c>
      <c r="G1029" t="str">
        <f t="shared" si="31"/>
        <v/>
      </c>
      <c r="N1029" t="str">
        <f t="shared" si="32"/>
        <v/>
      </c>
      <c r="O1029" t="str">
        <f>IF(G1029="","",HLOOKUP(N1029,Reference!$H$70:$AL$112,43,FALSE))</f>
        <v/>
      </c>
    </row>
    <row r="1030" spans="5:15" x14ac:dyDescent="0.45">
      <c r="E1030" t="str">
        <f>IF(B1030="","",VLOOKUP(B1030,Reference!$B$3:$F$42,2,FALSE))</f>
        <v/>
      </c>
      <c r="F1030" s="89" t="str">
        <f>IF(B1030="","",IF(E1030="Each",D1030/C1030,IF(E1030="Count",$H$5*D1030/C1030,IF(E1030="Area",ROUNDUP(D1030/(VLOOKUP(B1030,Reference!$H$70:$AL$112,M1030,FALSE)*(C1030/$H$6)),2),ROUNDUP(D1030/(VLOOKUP(B1030,Reference!$H$70:$AL$112,M1030,FALSE)*C1030),2)))))</f>
        <v/>
      </c>
      <c r="G1030" t="str">
        <f t="shared" si="31"/>
        <v/>
      </c>
      <c r="N1030" t="str">
        <f t="shared" si="32"/>
        <v/>
      </c>
      <c r="O1030" t="str">
        <f>IF(G1030="","",HLOOKUP(N1030,Reference!$H$70:$AL$112,43,FALSE))</f>
        <v/>
      </c>
    </row>
    <row r="1031" spans="5:15" x14ac:dyDescent="0.45">
      <c r="E1031" t="str">
        <f>IF(B1031="","",VLOOKUP(B1031,Reference!$B$3:$F$42,2,FALSE))</f>
        <v/>
      </c>
      <c r="F1031" s="89" t="str">
        <f>IF(B1031="","",IF(E1031="Each",D1031/C1031,IF(E1031="Count",$H$5*D1031/C1031,IF(E1031="Area",ROUNDUP(D1031/(VLOOKUP(B1031,Reference!$H$70:$AL$112,M1031,FALSE)*(C1031/$H$6)),2),ROUNDUP(D1031/(VLOOKUP(B1031,Reference!$H$70:$AL$112,M1031,FALSE)*C1031),2)))))</f>
        <v/>
      </c>
      <c r="G1031" t="str">
        <f t="shared" si="31"/>
        <v/>
      </c>
      <c r="N1031" t="str">
        <f t="shared" si="32"/>
        <v/>
      </c>
      <c r="O1031" t="str">
        <f>IF(G1031="","",HLOOKUP(N1031,Reference!$H$70:$AL$112,43,FALSE))</f>
        <v/>
      </c>
    </row>
    <row r="1032" spans="5:15" x14ac:dyDescent="0.45">
      <c r="E1032" t="str">
        <f>IF(B1032="","",VLOOKUP(B1032,Reference!$B$3:$F$42,2,FALSE))</f>
        <v/>
      </c>
      <c r="F1032" s="89" t="str">
        <f>IF(B1032="","",IF(E1032="Each",D1032/C1032,IF(E1032="Count",$H$5*D1032/C1032,IF(E1032="Area",ROUNDUP(D1032/(VLOOKUP(B1032,Reference!$H$70:$AL$112,M1032,FALSE)*(C1032/$H$6)),2),ROUNDUP(D1032/(VLOOKUP(B1032,Reference!$H$70:$AL$112,M1032,FALSE)*C1032),2)))))</f>
        <v/>
      </c>
      <c r="G1032" t="str">
        <f t="shared" si="31"/>
        <v/>
      </c>
      <c r="N1032" t="str">
        <f t="shared" si="32"/>
        <v/>
      </c>
      <c r="O1032" t="str">
        <f>IF(G1032="","",HLOOKUP(N1032,Reference!$H$70:$AL$112,43,FALSE))</f>
        <v/>
      </c>
    </row>
    <row r="1033" spans="5:15" x14ac:dyDescent="0.45">
      <c r="E1033" t="str">
        <f>IF(B1033="","",VLOOKUP(B1033,Reference!$B$3:$F$42,2,FALSE))</f>
        <v/>
      </c>
      <c r="F1033" s="89" t="str">
        <f>IF(B1033="","",IF(E1033="Each",D1033/C1033,IF(E1033="Count",$H$5*D1033/C1033,IF(E1033="Area",ROUNDUP(D1033/(VLOOKUP(B1033,Reference!$H$70:$AL$112,M1033,FALSE)*(C1033/$H$6)),2),ROUNDUP(D1033/(VLOOKUP(B1033,Reference!$H$70:$AL$112,M1033,FALSE)*C1033),2)))))</f>
        <v/>
      </c>
      <c r="G1033" t="str">
        <f t="shared" si="31"/>
        <v/>
      </c>
      <c r="N1033" t="str">
        <f t="shared" si="32"/>
        <v/>
      </c>
      <c r="O1033" t="str">
        <f>IF(G1033="","",HLOOKUP(N1033,Reference!$H$70:$AL$112,43,FALSE))</f>
        <v/>
      </c>
    </row>
    <row r="1034" spans="5:15" x14ac:dyDescent="0.45">
      <c r="E1034" t="str">
        <f>IF(B1034="","",VLOOKUP(B1034,Reference!$B$3:$F$42,2,FALSE))</f>
        <v/>
      </c>
      <c r="F1034" s="89" t="str">
        <f>IF(B1034="","",IF(E1034="Each",D1034/C1034,IF(E1034="Count",$H$5*D1034/C1034,IF(E1034="Area",ROUNDUP(D1034/(VLOOKUP(B1034,Reference!$H$70:$AL$112,M1034,FALSE)*(C1034/$H$6)),2),ROUNDUP(D1034/(VLOOKUP(B1034,Reference!$H$70:$AL$112,M1034,FALSE)*C1034),2)))))</f>
        <v/>
      </c>
      <c r="G1034" t="str">
        <f t="shared" si="31"/>
        <v/>
      </c>
      <c r="N1034" t="str">
        <f t="shared" si="32"/>
        <v/>
      </c>
      <c r="O1034" t="str">
        <f>IF(G1034="","",HLOOKUP(N1034,Reference!$H$70:$AL$112,43,FALSE))</f>
        <v/>
      </c>
    </row>
    <row r="1035" spans="5:15" x14ac:dyDescent="0.45">
      <c r="E1035" t="str">
        <f>IF(B1035="","",VLOOKUP(B1035,Reference!$B$3:$F$42,2,FALSE))</f>
        <v/>
      </c>
      <c r="F1035" s="89" t="str">
        <f>IF(B1035="","",IF(E1035="Each",D1035/C1035,IF(E1035="Count",$H$5*D1035/C1035,IF(E1035="Area",ROUNDUP(D1035/(VLOOKUP(B1035,Reference!$H$70:$AL$112,M1035,FALSE)*(C1035/$H$6)),2),ROUNDUP(D1035/(VLOOKUP(B1035,Reference!$H$70:$AL$112,M1035,FALSE)*C1035),2)))))</f>
        <v/>
      </c>
      <c r="G1035" t="str">
        <f t="shared" ref="G1035:G1074" si="33">IF(B1035="","",VLOOKUP(E1035,$E$2:$L$8,8,FALSE))</f>
        <v/>
      </c>
      <c r="N1035" t="str">
        <f t="shared" si="32"/>
        <v/>
      </c>
      <c r="O1035" t="str">
        <f>IF(G1035="","",HLOOKUP(N1035,Reference!$H$70:$AL$112,43,FALSE))</f>
        <v/>
      </c>
    </row>
    <row r="1036" spans="5:15" x14ac:dyDescent="0.45">
      <c r="E1036" t="str">
        <f>IF(B1036="","",VLOOKUP(B1036,Reference!$B$3:$F$42,2,FALSE))</f>
        <v/>
      </c>
      <c r="F1036" s="89" t="str">
        <f>IF(B1036="","",IF(E1036="Each",D1036/C1036,IF(E1036="Count",$H$5*D1036/C1036,IF(E1036="Area",ROUNDUP(D1036/(VLOOKUP(B1036,Reference!$H$70:$AL$112,M1036,FALSE)*(C1036/$H$6)),2),ROUNDUP(D1036/(VLOOKUP(B1036,Reference!$H$70:$AL$112,M1036,FALSE)*C1036),2)))))</f>
        <v/>
      </c>
      <c r="G1036" t="str">
        <f t="shared" si="33"/>
        <v/>
      </c>
      <c r="N1036" t="str">
        <f t="shared" si="32"/>
        <v/>
      </c>
      <c r="O1036" t="str">
        <f>IF(G1036="","",HLOOKUP(N1036,Reference!$H$70:$AL$112,43,FALSE))</f>
        <v/>
      </c>
    </row>
    <row r="1037" spans="5:15" x14ac:dyDescent="0.45">
      <c r="E1037" t="str">
        <f>IF(B1037="","",VLOOKUP(B1037,Reference!$B$3:$F$42,2,FALSE))</f>
        <v/>
      </c>
      <c r="F1037" s="89" t="str">
        <f>IF(B1037="","",IF(E1037="Each",D1037/C1037,IF(E1037="Count",$H$5*D1037/C1037,IF(E1037="Area",ROUNDUP(D1037/(VLOOKUP(B1037,Reference!$H$70:$AL$112,M1037,FALSE)*(C1037/$H$6)),2),ROUNDUP(D1037/(VLOOKUP(B1037,Reference!$H$70:$AL$112,M1037,FALSE)*C1037),2)))))</f>
        <v/>
      </c>
      <c r="G1037" t="str">
        <f t="shared" si="33"/>
        <v/>
      </c>
      <c r="N1037" t="str">
        <f t="shared" si="32"/>
        <v/>
      </c>
      <c r="O1037" t="str">
        <f>IF(G1037="","",HLOOKUP(N1037,Reference!$H$70:$AL$112,43,FALSE))</f>
        <v/>
      </c>
    </row>
    <row r="1038" spans="5:15" x14ac:dyDescent="0.45">
      <c r="E1038" t="str">
        <f>IF(B1038="","",VLOOKUP(B1038,Reference!$B$3:$F$42,2,FALSE))</f>
        <v/>
      </c>
      <c r="F1038" s="89" t="str">
        <f>IF(B1038="","",IF(E1038="Each",D1038/C1038,IF(E1038="Count",$H$5*D1038/C1038,IF(E1038="Area",ROUNDUP(D1038/(VLOOKUP(B1038,Reference!$H$70:$AL$112,M1038,FALSE)*(C1038/$H$6)),2),ROUNDUP(D1038/(VLOOKUP(B1038,Reference!$H$70:$AL$112,M1038,FALSE)*C1038),2)))))</f>
        <v/>
      </c>
      <c r="G1038" t="str">
        <f t="shared" si="33"/>
        <v/>
      </c>
      <c r="N1038" t="str">
        <f t="shared" si="32"/>
        <v/>
      </c>
      <c r="O1038" t="str">
        <f>IF(G1038="","",HLOOKUP(N1038,Reference!$H$70:$AL$112,43,FALSE))</f>
        <v/>
      </c>
    </row>
    <row r="1039" spans="5:15" x14ac:dyDescent="0.45">
      <c r="E1039" t="str">
        <f>IF(B1039="","",VLOOKUP(B1039,Reference!$B$3:$F$42,2,FALSE))</f>
        <v/>
      </c>
      <c r="F1039" s="89" t="str">
        <f>IF(B1039="","",IF(E1039="Each",D1039/C1039,IF(E1039="Count",$H$5*D1039/C1039,IF(E1039="Area",ROUNDUP(D1039/(VLOOKUP(B1039,Reference!$H$70:$AL$112,M1039,FALSE)*(C1039/$H$6)),2),ROUNDUP(D1039/(VLOOKUP(B1039,Reference!$H$70:$AL$112,M1039,FALSE)*C1039),2)))))</f>
        <v/>
      </c>
      <c r="G1039" t="str">
        <f t="shared" si="33"/>
        <v/>
      </c>
      <c r="N1039" t="str">
        <f t="shared" si="32"/>
        <v/>
      </c>
      <c r="O1039" t="str">
        <f>IF(G1039="","",HLOOKUP(N1039,Reference!$H$70:$AL$112,43,FALSE))</f>
        <v/>
      </c>
    </row>
    <row r="1040" spans="5:15" x14ac:dyDescent="0.45">
      <c r="E1040" t="str">
        <f>IF(B1040="","",VLOOKUP(B1040,Reference!$B$3:$F$42,2,FALSE))</f>
        <v/>
      </c>
      <c r="F1040" s="89" t="str">
        <f>IF(B1040="","",IF(E1040="Each",D1040/C1040,IF(E1040="Count",$H$5*D1040/C1040,IF(E1040="Area",ROUNDUP(D1040/(VLOOKUP(B1040,Reference!$H$70:$AL$112,M1040,FALSE)*(C1040/$H$6)),2),ROUNDUP(D1040/(VLOOKUP(B1040,Reference!$H$70:$AL$112,M1040,FALSE)*C1040),2)))))</f>
        <v/>
      </c>
      <c r="G1040" t="str">
        <f t="shared" si="33"/>
        <v/>
      </c>
      <c r="N1040" t="str">
        <f t="shared" si="32"/>
        <v/>
      </c>
      <c r="O1040" t="str">
        <f>IF(G1040="","",HLOOKUP(N1040,Reference!$H$70:$AL$112,43,FALSE))</f>
        <v/>
      </c>
    </row>
    <row r="1041" spans="5:15" x14ac:dyDescent="0.45">
      <c r="E1041" t="str">
        <f>IF(B1041="","",VLOOKUP(B1041,Reference!$B$3:$F$42,2,FALSE))</f>
        <v/>
      </c>
      <c r="F1041" s="89" t="str">
        <f>IF(B1041="","",IF(E1041="Each",D1041/C1041,IF(E1041="Count",$H$5*D1041/C1041,IF(E1041="Area",ROUNDUP(D1041/(VLOOKUP(B1041,Reference!$H$70:$AL$112,M1041,FALSE)*(C1041/$H$6)),2),ROUNDUP(D1041/(VLOOKUP(B1041,Reference!$H$70:$AL$112,M1041,FALSE)*C1041),2)))))</f>
        <v/>
      </c>
      <c r="G1041" t="str">
        <f t="shared" si="33"/>
        <v/>
      </c>
      <c r="N1041" t="str">
        <f t="shared" si="32"/>
        <v/>
      </c>
      <c r="O1041" t="str">
        <f>IF(G1041="","",HLOOKUP(N1041,Reference!$H$70:$AL$112,43,FALSE))</f>
        <v/>
      </c>
    </row>
    <row r="1042" spans="5:15" x14ac:dyDescent="0.45">
      <c r="E1042" t="str">
        <f>IF(B1042="","",VLOOKUP(B1042,Reference!$B$3:$F$42,2,FALSE))</f>
        <v/>
      </c>
      <c r="F1042" s="89" t="str">
        <f>IF(B1042="","",IF(E1042="Each",D1042/C1042,IF(E1042="Count",$H$5*D1042/C1042,IF(E1042="Area",ROUNDUP(D1042/(VLOOKUP(B1042,Reference!$H$70:$AL$112,M1042,FALSE)*(C1042/$H$6)),2),ROUNDUP(D1042/(VLOOKUP(B1042,Reference!$H$70:$AL$112,M1042,FALSE)*C1042),2)))))</f>
        <v/>
      </c>
      <c r="G1042" t="str">
        <f t="shared" si="33"/>
        <v/>
      </c>
      <c r="N1042" t="str">
        <f t="shared" si="32"/>
        <v/>
      </c>
      <c r="O1042" t="str">
        <f>IF(G1042="","",HLOOKUP(N1042,Reference!$H$70:$AL$112,43,FALSE))</f>
        <v/>
      </c>
    </row>
    <row r="1043" spans="5:15" x14ac:dyDescent="0.45">
      <c r="E1043" t="str">
        <f>IF(B1043="","",VLOOKUP(B1043,Reference!$B$3:$F$42,2,FALSE))</f>
        <v/>
      </c>
      <c r="F1043" s="89" t="str">
        <f>IF(B1043="","",IF(E1043="Each",D1043/C1043,IF(E1043="Count",$H$5*D1043/C1043,IF(E1043="Area",ROUNDUP(D1043/(VLOOKUP(B1043,Reference!$H$70:$AL$112,M1043,FALSE)*(C1043/$H$6)),2),ROUNDUP(D1043/(VLOOKUP(B1043,Reference!$H$70:$AL$112,M1043,FALSE)*C1043),2)))))</f>
        <v/>
      </c>
      <c r="G1043" t="str">
        <f t="shared" si="33"/>
        <v/>
      </c>
      <c r="N1043" t="str">
        <f t="shared" si="32"/>
        <v/>
      </c>
      <c r="O1043" t="str">
        <f>IF(G1043="","",HLOOKUP(N1043,Reference!$H$70:$AL$112,43,FALSE))</f>
        <v/>
      </c>
    </row>
    <row r="1044" spans="5:15" x14ac:dyDescent="0.45">
      <c r="E1044" t="str">
        <f>IF(B1044="","",VLOOKUP(B1044,Reference!$B$3:$F$42,2,FALSE))</f>
        <v/>
      </c>
      <c r="F1044" s="89" t="str">
        <f>IF(B1044="","",IF(E1044="Each",D1044/C1044,IF(E1044="Count",$H$5*D1044/C1044,IF(E1044="Area",ROUNDUP(D1044/(VLOOKUP(B1044,Reference!$H$70:$AL$112,M1044,FALSE)*(C1044/$H$6)),2),ROUNDUP(D1044/(VLOOKUP(B1044,Reference!$H$70:$AL$112,M1044,FALSE)*C1044),2)))))</f>
        <v/>
      </c>
      <c r="G1044" t="str">
        <f t="shared" si="33"/>
        <v/>
      </c>
      <c r="N1044" t="str">
        <f t="shared" si="32"/>
        <v/>
      </c>
      <c r="O1044" t="str">
        <f>IF(G1044="","",HLOOKUP(N1044,Reference!$H$70:$AL$112,43,FALSE))</f>
        <v/>
      </c>
    </row>
    <row r="1045" spans="5:15" x14ac:dyDescent="0.45">
      <c r="E1045" t="str">
        <f>IF(B1045="","",VLOOKUP(B1045,Reference!$B$3:$F$42,2,FALSE))</f>
        <v/>
      </c>
      <c r="F1045" s="89" t="str">
        <f>IF(B1045="","",IF(E1045="Each",D1045/C1045,IF(E1045="Count",$H$5*D1045/C1045,IF(E1045="Area",ROUNDUP(D1045/(VLOOKUP(B1045,Reference!$H$70:$AL$112,M1045,FALSE)*(C1045/$H$6)),2),ROUNDUP(D1045/(VLOOKUP(B1045,Reference!$H$70:$AL$112,M1045,FALSE)*C1045),2)))))</f>
        <v/>
      </c>
      <c r="G1045" t="str">
        <f t="shared" si="33"/>
        <v/>
      </c>
      <c r="N1045" t="str">
        <f t="shared" si="32"/>
        <v/>
      </c>
      <c r="O1045" t="str">
        <f>IF(G1045="","",HLOOKUP(N1045,Reference!$H$70:$AL$112,43,FALSE))</f>
        <v/>
      </c>
    </row>
    <row r="1046" spans="5:15" x14ac:dyDescent="0.45">
      <c r="E1046" t="str">
        <f>IF(B1046="","",VLOOKUP(B1046,Reference!$B$3:$F$42,2,FALSE))</f>
        <v/>
      </c>
      <c r="F1046" s="89" t="str">
        <f>IF(B1046="","",IF(E1046="Each",D1046/C1046,IF(E1046="Count",$H$5*D1046/C1046,IF(E1046="Area",ROUNDUP(D1046/(VLOOKUP(B1046,Reference!$H$70:$AL$112,M1046,FALSE)*(C1046/$H$6)),2),ROUNDUP(D1046/(VLOOKUP(B1046,Reference!$H$70:$AL$112,M1046,FALSE)*C1046),2)))))</f>
        <v/>
      </c>
      <c r="G1046" t="str">
        <f t="shared" si="33"/>
        <v/>
      </c>
      <c r="N1046" t="str">
        <f t="shared" si="32"/>
        <v/>
      </c>
      <c r="O1046" t="str">
        <f>IF(G1046="","",HLOOKUP(N1046,Reference!$H$70:$AL$112,43,FALSE))</f>
        <v/>
      </c>
    </row>
    <row r="1047" spans="5:15" x14ac:dyDescent="0.45">
      <c r="E1047" t="str">
        <f>IF(B1047="","",VLOOKUP(B1047,Reference!$B$3:$F$42,2,FALSE))</f>
        <v/>
      </c>
      <c r="F1047" s="89" t="str">
        <f>IF(B1047="","",IF(E1047="Each",D1047/C1047,IF(E1047="Count",$H$5*D1047/C1047,IF(E1047="Area",ROUNDUP(D1047/(VLOOKUP(B1047,Reference!$H$70:$AL$112,M1047,FALSE)*(C1047/$H$6)),2),ROUNDUP(D1047/(VLOOKUP(B1047,Reference!$H$70:$AL$112,M1047,FALSE)*C1047),2)))))</f>
        <v/>
      </c>
      <c r="G1047" t="str">
        <f t="shared" si="33"/>
        <v/>
      </c>
      <c r="N1047" t="str">
        <f t="shared" ref="N1047:N1074" si="34">IF(B1047="","",VLOOKUP(E1047,$E$2:$F$8,2,FALSE))</f>
        <v/>
      </c>
      <c r="O1047" t="str">
        <f>IF(G1047="","",HLOOKUP(N1047,Reference!$H$70:$AL$112,43,FALSE))</f>
        <v/>
      </c>
    </row>
    <row r="1048" spans="5:15" x14ac:dyDescent="0.45">
      <c r="E1048" t="str">
        <f>IF(B1048="","",VLOOKUP(B1048,Reference!$B$3:$F$42,2,FALSE))</f>
        <v/>
      </c>
      <c r="F1048" s="89" t="str">
        <f>IF(B1048="","",IF(E1048="Each",D1048/C1048,IF(E1048="Count",$H$5*D1048/C1048,IF(E1048="Area",ROUNDUP(D1048/(VLOOKUP(B1048,Reference!$H$70:$AL$112,M1048,FALSE)*(C1048/$H$6)),2),ROUNDUP(D1048/(VLOOKUP(B1048,Reference!$H$70:$AL$112,M1048,FALSE)*C1048),2)))))</f>
        <v/>
      </c>
      <c r="G1048" t="str">
        <f t="shared" si="33"/>
        <v/>
      </c>
      <c r="N1048" t="str">
        <f t="shared" si="34"/>
        <v/>
      </c>
      <c r="O1048" t="str">
        <f>IF(G1048="","",HLOOKUP(N1048,Reference!$H$70:$AL$112,43,FALSE))</f>
        <v/>
      </c>
    </row>
    <row r="1049" spans="5:15" x14ac:dyDescent="0.45">
      <c r="E1049" t="str">
        <f>IF(B1049="","",VLOOKUP(B1049,Reference!$B$3:$F$42,2,FALSE))</f>
        <v/>
      </c>
      <c r="F1049" s="89" t="str">
        <f>IF(B1049="","",IF(E1049="Each",D1049/C1049,IF(E1049="Count",$H$5*D1049/C1049,IF(E1049="Area",ROUNDUP(D1049/(VLOOKUP(B1049,Reference!$H$70:$AL$112,M1049,FALSE)*(C1049/$H$6)),2),ROUNDUP(D1049/(VLOOKUP(B1049,Reference!$H$70:$AL$112,M1049,FALSE)*C1049),2)))))</f>
        <v/>
      </c>
      <c r="G1049" t="str">
        <f t="shared" si="33"/>
        <v/>
      </c>
      <c r="N1049" t="str">
        <f t="shared" si="34"/>
        <v/>
      </c>
      <c r="O1049" t="str">
        <f>IF(G1049="","",HLOOKUP(N1049,Reference!$H$70:$AL$112,43,FALSE))</f>
        <v/>
      </c>
    </row>
    <row r="1050" spans="5:15" x14ac:dyDescent="0.45">
      <c r="E1050" t="str">
        <f>IF(B1050="","",VLOOKUP(B1050,Reference!$B$3:$F$42,2,FALSE))</f>
        <v/>
      </c>
      <c r="F1050" s="89" t="str">
        <f>IF(B1050="","",IF(E1050="Each",D1050/C1050,IF(E1050="Count",$H$5*D1050/C1050,IF(E1050="Area",ROUNDUP(D1050/(VLOOKUP(B1050,Reference!$H$70:$AL$112,M1050,FALSE)*(C1050/$H$6)),2),ROUNDUP(D1050/(VLOOKUP(B1050,Reference!$H$70:$AL$112,M1050,FALSE)*C1050),2)))))</f>
        <v/>
      </c>
      <c r="G1050" t="str">
        <f t="shared" si="33"/>
        <v/>
      </c>
      <c r="N1050" t="str">
        <f t="shared" si="34"/>
        <v/>
      </c>
      <c r="O1050" t="str">
        <f>IF(G1050="","",HLOOKUP(N1050,Reference!$H$70:$AL$112,43,FALSE))</f>
        <v/>
      </c>
    </row>
    <row r="1051" spans="5:15" x14ac:dyDescent="0.45">
      <c r="E1051" t="str">
        <f>IF(B1051="","",VLOOKUP(B1051,Reference!$B$3:$F$42,2,FALSE))</f>
        <v/>
      </c>
      <c r="F1051" s="89" t="str">
        <f>IF(B1051="","",IF(E1051="Each",D1051/C1051,IF(E1051="Count",$H$5*D1051/C1051,IF(E1051="Area",ROUNDUP(D1051/(VLOOKUP(B1051,Reference!$H$70:$AL$112,M1051,FALSE)*(C1051/$H$6)),2),ROUNDUP(D1051/(VLOOKUP(B1051,Reference!$H$70:$AL$112,M1051,FALSE)*C1051),2)))))</f>
        <v/>
      </c>
      <c r="G1051" t="str">
        <f t="shared" si="33"/>
        <v/>
      </c>
      <c r="N1051" t="str">
        <f t="shared" si="34"/>
        <v/>
      </c>
      <c r="O1051" t="str">
        <f>IF(G1051="","",HLOOKUP(N1051,Reference!$H$70:$AL$112,43,FALSE))</f>
        <v/>
      </c>
    </row>
    <row r="1052" spans="5:15" x14ac:dyDescent="0.45">
      <c r="E1052" t="str">
        <f>IF(B1052="","",VLOOKUP(B1052,Reference!$B$3:$F$42,2,FALSE))</f>
        <v/>
      </c>
      <c r="F1052" s="89" t="str">
        <f>IF(B1052="","",IF(E1052="Each",D1052/C1052,IF(E1052="Count",$H$5*D1052/C1052,IF(E1052="Area",ROUNDUP(D1052/(VLOOKUP(B1052,Reference!$H$70:$AL$112,M1052,FALSE)*(C1052/$H$6)),2),ROUNDUP(D1052/(VLOOKUP(B1052,Reference!$H$70:$AL$112,M1052,FALSE)*C1052),2)))))</f>
        <v/>
      </c>
      <c r="G1052" t="str">
        <f t="shared" si="33"/>
        <v/>
      </c>
      <c r="N1052" t="str">
        <f t="shared" si="34"/>
        <v/>
      </c>
      <c r="O1052" t="str">
        <f>IF(G1052="","",HLOOKUP(N1052,Reference!$H$70:$AL$112,43,FALSE))</f>
        <v/>
      </c>
    </row>
    <row r="1053" spans="5:15" x14ac:dyDescent="0.45">
      <c r="E1053" t="str">
        <f>IF(B1053="","",VLOOKUP(B1053,Reference!$B$3:$F$42,2,FALSE))</f>
        <v/>
      </c>
      <c r="F1053" s="89" t="str">
        <f>IF(B1053="","",IF(E1053="Each",D1053/C1053,IF(E1053="Count",$H$5*D1053/C1053,IF(E1053="Area",ROUNDUP(D1053/(VLOOKUP(B1053,Reference!$H$70:$AL$112,M1053,FALSE)*(C1053/$H$6)),2),ROUNDUP(D1053/(VLOOKUP(B1053,Reference!$H$70:$AL$112,M1053,FALSE)*C1053),2)))))</f>
        <v/>
      </c>
      <c r="G1053" t="str">
        <f t="shared" si="33"/>
        <v/>
      </c>
      <c r="N1053" t="str">
        <f t="shared" si="34"/>
        <v/>
      </c>
      <c r="O1053" t="str">
        <f>IF(G1053="","",HLOOKUP(N1053,Reference!$H$70:$AL$112,43,FALSE))</f>
        <v/>
      </c>
    </row>
    <row r="1054" spans="5:15" x14ac:dyDescent="0.45">
      <c r="E1054" t="str">
        <f>IF(B1054="","",VLOOKUP(B1054,Reference!$B$3:$F$42,2,FALSE))</f>
        <v/>
      </c>
      <c r="F1054" s="89" t="str">
        <f>IF(B1054="","",IF(E1054="Each",D1054/C1054,IF(E1054="Count",$H$5*D1054/C1054,IF(E1054="Area",ROUNDUP(D1054/(VLOOKUP(B1054,Reference!$H$70:$AL$112,M1054,FALSE)*(C1054/$H$6)),2),ROUNDUP(D1054/(VLOOKUP(B1054,Reference!$H$70:$AL$112,M1054,FALSE)*C1054),2)))))</f>
        <v/>
      </c>
      <c r="G1054" t="str">
        <f t="shared" si="33"/>
        <v/>
      </c>
      <c r="N1054" t="str">
        <f t="shared" si="34"/>
        <v/>
      </c>
      <c r="O1054" t="str">
        <f>IF(G1054="","",HLOOKUP(N1054,Reference!$H$70:$AL$112,43,FALSE))</f>
        <v/>
      </c>
    </row>
    <row r="1055" spans="5:15" x14ac:dyDescent="0.45">
      <c r="E1055" t="str">
        <f>IF(B1055="","",VLOOKUP(B1055,Reference!$B$3:$F$42,2,FALSE))</f>
        <v/>
      </c>
      <c r="F1055" s="89" t="str">
        <f>IF(B1055="","",IF(E1055="Each",D1055/C1055,IF(E1055="Count",$H$5*D1055/C1055,IF(E1055="Area",ROUNDUP(D1055/(VLOOKUP(B1055,Reference!$H$70:$AL$112,M1055,FALSE)*(C1055/$H$6)),2),ROUNDUP(D1055/(VLOOKUP(B1055,Reference!$H$70:$AL$112,M1055,FALSE)*C1055),2)))))</f>
        <v/>
      </c>
      <c r="G1055" t="str">
        <f t="shared" si="33"/>
        <v/>
      </c>
      <c r="N1055" t="str">
        <f t="shared" si="34"/>
        <v/>
      </c>
      <c r="O1055" t="str">
        <f>IF(G1055="","",HLOOKUP(N1055,Reference!$H$70:$AL$112,43,FALSE))</f>
        <v/>
      </c>
    </row>
    <row r="1056" spans="5:15" x14ac:dyDescent="0.45">
      <c r="E1056" t="str">
        <f>IF(B1056="","",VLOOKUP(B1056,Reference!$B$3:$F$42,2,FALSE))</f>
        <v/>
      </c>
      <c r="F1056" s="89" t="str">
        <f>IF(B1056="","",IF(E1056="Each",D1056/C1056,IF(E1056="Count",$H$5*D1056/C1056,IF(E1056="Area",ROUNDUP(D1056/(VLOOKUP(B1056,Reference!$H$70:$AL$112,M1056,FALSE)*(C1056/$H$6)),2),ROUNDUP(D1056/(VLOOKUP(B1056,Reference!$H$70:$AL$112,M1056,FALSE)*C1056),2)))))</f>
        <v/>
      </c>
      <c r="G1056" t="str">
        <f t="shared" si="33"/>
        <v/>
      </c>
      <c r="N1056" t="str">
        <f t="shared" si="34"/>
        <v/>
      </c>
      <c r="O1056" t="str">
        <f>IF(G1056="","",HLOOKUP(N1056,Reference!$H$70:$AL$112,43,FALSE))</f>
        <v/>
      </c>
    </row>
    <row r="1057" spans="5:15" x14ac:dyDescent="0.45">
      <c r="E1057" t="str">
        <f>IF(B1057="","",VLOOKUP(B1057,Reference!$B$3:$F$42,2,FALSE))</f>
        <v/>
      </c>
      <c r="F1057" s="89" t="str">
        <f>IF(B1057="","",IF(E1057="Each",D1057/C1057,IF(E1057="Count",$H$5*D1057/C1057,IF(E1057="Area",ROUNDUP(D1057/(VLOOKUP(B1057,Reference!$H$70:$AL$112,M1057,FALSE)*(C1057/$H$6)),2),ROUNDUP(D1057/(VLOOKUP(B1057,Reference!$H$70:$AL$112,M1057,FALSE)*C1057),2)))))</f>
        <v/>
      </c>
      <c r="G1057" t="str">
        <f t="shared" si="33"/>
        <v/>
      </c>
      <c r="N1057" t="str">
        <f t="shared" si="34"/>
        <v/>
      </c>
      <c r="O1057" t="str">
        <f>IF(G1057="","",HLOOKUP(N1057,Reference!$H$70:$AL$112,43,FALSE))</f>
        <v/>
      </c>
    </row>
    <row r="1058" spans="5:15" x14ac:dyDescent="0.45">
      <c r="E1058" t="str">
        <f>IF(B1058="","",VLOOKUP(B1058,Reference!$B$3:$F$42,2,FALSE))</f>
        <v/>
      </c>
      <c r="F1058" s="89" t="str">
        <f>IF(B1058="","",IF(E1058="Each",D1058/C1058,IF(E1058="Count",$H$5*D1058/C1058,IF(E1058="Area",ROUNDUP(D1058/(VLOOKUP(B1058,Reference!$H$70:$AL$112,M1058,FALSE)*(C1058/$H$6)),2),ROUNDUP(D1058/(VLOOKUP(B1058,Reference!$H$70:$AL$112,M1058,FALSE)*C1058),2)))))</f>
        <v/>
      </c>
      <c r="G1058" t="str">
        <f t="shared" si="33"/>
        <v/>
      </c>
      <c r="N1058" t="str">
        <f t="shared" si="34"/>
        <v/>
      </c>
      <c r="O1058" t="str">
        <f>IF(G1058="","",HLOOKUP(N1058,Reference!$H$70:$AL$112,43,FALSE))</f>
        <v/>
      </c>
    </row>
    <row r="1059" spans="5:15" x14ac:dyDescent="0.45">
      <c r="E1059" t="str">
        <f>IF(B1059="","",VLOOKUP(B1059,Reference!$B$3:$F$42,2,FALSE))</f>
        <v/>
      </c>
      <c r="F1059" s="89" t="str">
        <f>IF(B1059="","",IF(E1059="Each",D1059/C1059,IF(E1059="Count",$H$5*D1059/C1059,IF(E1059="Area",ROUNDUP(D1059/(VLOOKUP(B1059,Reference!$H$70:$AL$112,M1059,FALSE)*(C1059/$H$6)),2),ROUNDUP(D1059/(VLOOKUP(B1059,Reference!$H$70:$AL$112,M1059,FALSE)*C1059),2)))))</f>
        <v/>
      </c>
      <c r="G1059" t="str">
        <f t="shared" si="33"/>
        <v/>
      </c>
      <c r="N1059" t="str">
        <f t="shared" si="34"/>
        <v/>
      </c>
      <c r="O1059" t="str">
        <f>IF(G1059="","",HLOOKUP(N1059,Reference!$H$70:$AL$112,43,FALSE))</f>
        <v/>
      </c>
    </row>
    <row r="1060" spans="5:15" x14ac:dyDescent="0.45">
      <c r="E1060" t="str">
        <f>IF(B1060="","",VLOOKUP(B1060,Reference!$B$3:$F$42,2,FALSE))</f>
        <v/>
      </c>
      <c r="F1060" s="89" t="str">
        <f>IF(B1060="","",IF(E1060="Each",D1060/C1060,IF(E1060="Count",$H$5*D1060/C1060,IF(E1060="Area",ROUNDUP(D1060/(VLOOKUP(B1060,Reference!$H$70:$AL$112,M1060,FALSE)*(C1060/$H$6)),2),ROUNDUP(D1060/(VLOOKUP(B1060,Reference!$H$70:$AL$112,M1060,FALSE)*C1060),2)))))</f>
        <v/>
      </c>
      <c r="G1060" t="str">
        <f t="shared" si="33"/>
        <v/>
      </c>
      <c r="N1060" t="str">
        <f t="shared" si="34"/>
        <v/>
      </c>
      <c r="O1060" t="str">
        <f>IF(G1060="","",HLOOKUP(N1060,Reference!$H$70:$AL$112,43,FALSE))</f>
        <v/>
      </c>
    </row>
    <row r="1061" spans="5:15" x14ac:dyDescent="0.45">
      <c r="E1061" t="str">
        <f>IF(B1061="","",VLOOKUP(B1061,Reference!$B$3:$F$42,2,FALSE))</f>
        <v/>
      </c>
      <c r="F1061" s="89" t="str">
        <f>IF(B1061="","",IF(E1061="Each",D1061/C1061,IF(E1061="Count",$H$5*D1061/C1061,IF(E1061="Area",ROUNDUP(D1061/(VLOOKUP(B1061,Reference!$H$70:$AL$112,M1061,FALSE)*(C1061/$H$6)),2),ROUNDUP(D1061/(VLOOKUP(B1061,Reference!$H$70:$AL$112,M1061,FALSE)*C1061),2)))))</f>
        <v/>
      </c>
      <c r="G1061" t="str">
        <f t="shared" si="33"/>
        <v/>
      </c>
      <c r="N1061" t="str">
        <f t="shared" si="34"/>
        <v/>
      </c>
      <c r="O1061" t="str">
        <f>IF(G1061="","",HLOOKUP(N1061,Reference!$H$70:$AL$112,43,FALSE))</f>
        <v/>
      </c>
    </row>
    <row r="1062" spans="5:15" x14ac:dyDescent="0.45">
      <c r="E1062" t="str">
        <f>IF(B1062="","",VLOOKUP(B1062,Reference!$B$3:$F$42,2,FALSE))</f>
        <v/>
      </c>
      <c r="F1062" s="89" t="str">
        <f>IF(B1062="","",IF(E1062="Each",D1062/C1062,IF(E1062="Count",$H$5*D1062/C1062,IF(E1062="Area",ROUNDUP(D1062/(VLOOKUP(B1062,Reference!$H$70:$AL$112,M1062,FALSE)*(C1062/$H$6)),2),ROUNDUP(D1062/(VLOOKUP(B1062,Reference!$H$70:$AL$112,M1062,FALSE)*C1062),2)))))</f>
        <v/>
      </c>
      <c r="G1062" t="str">
        <f t="shared" si="33"/>
        <v/>
      </c>
      <c r="N1062" t="str">
        <f t="shared" si="34"/>
        <v/>
      </c>
      <c r="O1062" t="str">
        <f>IF(G1062="","",HLOOKUP(N1062,Reference!$H$70:$AL$112,43,FALSE))</f>
        <v/>
      </c>
    </row>
    <row r="1063" spans="5:15" x14ac:dyDescent="0.45">
      <c r="E1063" t="str">
        <f>IF(B1063="","",VLOOKUP(B1063,Reference!$B$3:$F$42,2,FALSE))</f>
        <v/>
      </c>
      <c r="F1063" s="89" t="str">
        <f>IF(B1063="","",IF(E1063="Each",D1063/C1063,IF(E1063="Count",$H$5*D1063/C1063,IF(E1063="Area",ROUNDUP(D1063/(VLOOKUP(B1063,Reference!$H$70:$AL$112,M1063,FALSE)*(C1063/$H$6)),2),ROUNDUP(D1063/(VLOOKUP(B1063,Reference!$H$70:$AL$112,M1063,FALSE)*C1063),2)))))</f>
        <v/>
      </c>
      <c r="G1063" t="str">
        <f t="shared" si="33"/>
        <v/>
      </c>
      <c r="N1063" t="str">
        <f t="shared" si="34"/>
        <v/>
      </c>
      <c r="O1063" t="str">
        <f>IF(G1063="","",HLOOKUP(N1063,Reference!$H$70:$AL$112,43,FALSE))</f>
        <v/>
      </c>
    </row>
    <row r="1064" spans="5:15" x14ac:dyDescent="0.45">
      <c r="E1064" t="str">
        <f>IF(B1064="","",VLOOKUP(B1064,Reference!$B$3:$F$42,2,FALSE))</f>
        <v/>
      </c>
      <c r="F1064" s="89" t="str">
        <f>IF(B1064="","",IF(E1064="Each",D1064/C1064,IF(E1064="Count",$H$5*D1064/C1064,IF(E1064="Area",ROUNDUP(D1064/(VLOOKUP(B1064,Reference!$H$70:$AL$112,M1064,FALSE)*(C1064/$H$6)),2),ROUNDUP(D1064/(VLOOKUP(B1064,Reference!$H$70:$AL$112,M1064,FALSE)*C1064),2)))))</f>
        <v/>
      </c>
      <c r="G1064" t="str">
        <f t="shared" si="33"/>
        <v/>
      </c>
      <c r="N1064" t="str">
        <f t="shared" si="34"/>
        <v/>
      </c>
      <c r="O1064" t="str">
        <f>IF(G1064="","",HLOOKUP(N1064,Reference!$H$70:$AL$112,43,FALSE))</f>
        <v/>
      </c>
    </row>
    <row r="1065" spans="5:15" x14ac:dyDescent="0.45">
      <c r="E1065" t="str">
        <f>IF(B1065="","",VLOOKUP(B1065,Reference!$B$3:$F$42,2,FALSE))</f>
        <v/>
      </c>
      <c r="F1065" s="89" t="str">
        <f>IF(B1065="","",IF(E1065="Each",D1065/C1065,IF(E1065="Count",$H$5*D1065/C1065,IF(E1065="Area",ROUNDUP(D1065/(VLOOKUP(B1065,Reference!$H$70:$AL$112,M1065,FALSE)*(C1065/$H$6)),2),ROUNDUP(D1065/(VLOOKUP(B1065,Reference!$H$70:$AL$112,M1065,FALSE)*C1065),2)))))</f>
        <v/>
      </c>
      <c r="G1065" t="str">
        <f t="shared" si="33"/>
        <v/>
      </c>
      <c r="N1065" t="str">
        <f t="shared" si="34"/>
        <v/>
      </c>
      <c r="O1065" t="str">
        <f>IF(G1065="","",HLOOKUP(N1065,Reference!$H$70:$AL$112,43,FALSE))</f>
        <v/>
      </c>
    </row>
    <row r="1066" spans="5:15" x14ac:dyDescent="0.45">
      <c r="E1066" t="str">
        <f>IF(B1066="","",VLOOKUP(B1066,Reference!$B$3:$F$42,2,FALSE))</f>
        <v/>
      </c>
      <c r="F1066" s="89" t="str">
        <f>IF(B1066="","",IF(E1066="Each",D1066/C1066,IF(E1066="Count",$H$5*D1066/C1066,IF(E1066="Area",ROUNDUP(D1066/(VLOOKUP(B1066,Reference!$H$70:$AL$112,M1066,FALSE)*(C1066/$H$6)),2),ROUNDUP(D1066/(VLOOKUP(B1066,Reference!$H$70:$AL$112,M1066,FALSE)*C1066),2)))))</f>
        <v/>
      </c>
      <c r="G1066" t="str">
        <f t="shared" si="33"/>
        <v/>
      </c>
      <c r="N1066" t="str">
        <f t="shared" si="34"/>
        <v/>
      </c>
      <c r="O1066" t="str">
        <f>IF(G1066="","",HLOOKUP(N1066,Reference!$H$70:$AL$112,43,FALSE))</f>
        <v/>
      </c>
    </row>
    <row r="1067" spans="5:15" x14ac:dyDescent="0.45">
      <c r="E1067" t="str">
        <f>IF(B1067="","",VLOOKUP(B1067,Reference!$B$3:$F$42,2,FALSE))</f>
        <v/>
      </c>
      <c r="F1067" s="89" t="str">
        <f>IF(B1067="","",IF(E1067="Each",D1067/C1067,IF(E1067="Count",$H$5*D1067/C1067,IF(E1067="Area",ROUNDUP(D1067/(VLOOKUP(B1067,Reference!$H$70:$AL$112,M1067,FALSE)*(C1067/$H$6)),2),ROUNDUP(D1067/(VLOOKUP(B1067,Reference!$H$70:$AL$112,M1067,FALSE)*C1067),2)))))</f>
        <v/>
      </c>
      <c r="G1067" t="str">
        <f t="shared" si="33"/>
        <v/>
      </c>
      <c r="N1067" t="str">
        <f t="shared" si="34"/>
        <v/>
      </c>
      <c r="O1067" t="str">
        <f>IF(G1067="","",HLOOKUP(N1067,Reference!$H$70:$AL$112,43,FALSE))</f>
        <v/>
      </c>
    </row>
    <row r="1068" spans="5:15" x14ac:dyDescent="0.45">
      <c r="E1068" t="str">
        <f>IF(B1068="","",VLOOKUP(B1068,Reference!$B$3:$F$42,2,FALSE))</f>
        <v/>
      </c>
      <c r="F1068" s="89" t="str">
        <f>IF(B1068="","",IF(E1068="Each",D1068/C1068,IF(E1068="Count",$H$5*D1068/C1068,IF(E1068="Area",ROUNDUP(D1068/(VLOOKUP(B1068,Reference!$H$70:$AL$112,M1068,FALSE)*(C1068/$H$6)),2),ROUNDUP(D1068/(VLOOKUP(B1068,Reference!$H$70:$AL$112,M1068,FALSE)*C1068),2)))))</f>
        <v/>
      </c>
      <c r="G1068" t="str">
        <f t="shared" si="33"/>
        <v/>
      </c>
      <c r="N1068" t="str">
        <f t="shared" si="34"/>
        <v/>
      </c>
      <c r="O1068" t="str">
        <f>IF(G1068="","",HLOOKUP(N1068,Reference!$H$70:$AL$112,43,FALSE))</f>
        <v/>
      </c>
    </row>
    <row r="1069" spans="5:15" x14ac:dyDescent="0.45">
      <c r="E1069" t="str">
        <f>IF(B1069="","",VLOOKUP(B1069,Reference!$B$3:$F$42,2,FALSE))</f>
        <v/>
      </c>
      <c r="F1069" s="89" t="str">
        <f>IF(B1069="","",IF(E1069="Each",D1069/C1069,IF(E1069="Count",$H$5*D1069/C1069,IF(E1069="Area",ROUNDUP(D1069/(VLOOKUP(B1069,Reference!$H$70:$AL$112,M1069,FALSE)*(C1069/$H$6)),2),ROUNDUP(D1069/(VLOOKUP(B1069,Reference!$H$70:$AL$112,M1069,FALSE)*C1069),2)))))</f>
        <v/>
      </c>
      <c r="G1069" t="str">
        <f t="shared" si="33"/>
        <v/>
      </c>
      <c r="N1069" t="str">
        <f t="shared" si="34"/>
        <v/>
      </c>
      <c r="O1069" t="str">
        <f>IF(G1069="","",HLOOKUP(N1069,Reference!$H$70:$AL$112,43,FALSE))</f>
        <v/>
      </c>
    </row>
    <row r="1070" spans="5:15" x14ac:dyDescent="0.45">
      <c r="E1070" t="str">
        <f>IF(B1070="","",VLOOKUP(B1070,Reference!$B$3:$F$42,2,FALSE))</f>
        <v/>
      </c>
      <c r="F1070" s="89" t="str">
        <f>IF(B1070="","",IF(E1070="Each",D1070/C1070,IF(E1070="Count",$H$5*D1070/C1070,IF(E1070="Area",ROUNDUP(D1070/(VLOOKUP(B1070,Reference!$H$70:$AL$112,M1070,FALSE)*(C1070/$H$6)),2),ROUNDUP(D1070/(VLOOKUP(B1070,Reference!$H$70:$AL$112,M1070,FALSE)*C1070),2)))))</f>
        <v/>
      </c>
      <c r="G1070" t="str">
        <f t="shared" si="33"/>
        <v/>
      </c>
      <c r="N1070" t="str">
        <f t="shared" si="34"/>
        <v/>
      </c>
      <c r="O1070" t="str">
        <f>IF(G1070="","",HLOOKUP(N1070,Reference!$H$70:$AL$112,43,FALSE))</f>
        <v/>
      </c>
    </row>
    <row r="1071" spans="5:15" x14ac:dyDescent="0.45">
      <c r="E1071" t="str">
        <f>IF(B1071="","",VLOOKUP(B1071,Reference!$B$3:$F$42,2,FALSE))</f>
        <v/>
      </c>
      <c r="F1071" s="89" t="str">
        <f>IF(B1071="","",IF(E1071="Each",D1071/C1071,IF(E1071="Count",$H$5*D1071/C1071,IF(E1071="Area",ROUNDUP(D1071/(VLOOKUP(B1071,Reference!$H$70:$AL$112,M1071,FALSE)*(C1071/$H$6)),2),ROUNDUP(D1071/(VLOOKUP(B1071,Reference!$H$70:$AL$112,M1071,FALSE)*C1071),2)))))</f>
        <v/>
      </c>
      <c r="G1071" t="str">
        <f t="shared" si="33"/>
        <v/>
      </c>
      <c r="N1071" t="str">
        <f t="shared" si="34"/>
        <v/>
      </c>
      <c r="O1071" t="str">
        <f>IF(G1071="","",HLOOKUP(N1071,Reference!$H$70:$AL$112,43,FALSE))</f>
        <v/>
      </c>
    </row>
    <row r="1072" spans="5:15" x14ac:dyDescent="0.45">
      <c r="E1072" t="str">
        <f>IF(B1072="","",VLOOKUP(B1072,Reference!$B$3:$F$42,2,FALSE))</f>
        <v/>
      </c>
      <c r="F1072" s="89" t="str">
        <f>IF(B1072="","",IF(E1072="Each",D1072/C1072,IF(E1072="Count",$H$5*D1072/C1072,IF(E1072="Area",ROUNDUP(D1072/(VLOOKUP(B1072,Reference!$H$70:$AL$112,M1072,FALSE)*(C1072/$H$6)),2),ROUNDUP(D1072/(VLOOKUP(B1072,Reference!$H$70:$AL$112,M1072,FALSE)*C1072),2)))))</f>
        <v/>
      </c>
      <c r="G1072" t="str">
        <f t="shared" si="33"/>
        <v/>
      </c>
      <c r="N1072" t="str">
        <f t="shared" si="34"/>
        <v/>
      </c>
      <c r="O1072" t="str">
        <f>IF(G1072="","",HLOOKUP(N1072,Reference!$H$70:$AL$112,43,FALSE))</f>
        <v/>
      </c>
    </row>
    <row r="1073" spans="5:15" x14ac:dyDescent="0.45">
      <c r="E1073" t="str">
        <f>IF(B1073="","",VLOOKUP(B1073,Reference!$B$3:$F$42,2,FALSE))</f>
        <v/>
      </c>
      <c r="F1073" s="89" t="str">
        <f>IF(B1073="","",IF(E1073="Each",D1073/C1073,IF(E1073="Count",$H$5*D1073/C1073,IF(E1073="Area",ROUNDUP(D1073/(VLOOKUP(B1073,Reference!$H$70:$AL$112,M1073,FALSE)*(C1073/$H$6)),2),ROUNDUP(D1073/(VLOOKUP(B1073,Reference!$H$70:$AL$112,M1073,FALSE)*C1073),2)))))</f>
        <v/>
      </c>
      <c r="G1073" t="str">
        <f t="shared" si="33"/>
        <v/>
      </c>
      <c r="N1073" t="str">
        <f t="shared" si="34"/>
        <v/>
      </c>
      <c r="O1073" t="str">
        <f>IF(G1073="","",HLOOKUP(N1073,Reference!$H$70:$AL$112,43,FALSE))</f>
        <v/>
      </c>
    </row>
    <row r="1074" spans="5:15" x14ac:dyDescent="0.45">
      <c r="E1074" t="str">
        <f>IF(B1074="","",VLOOKUP(B1074,Reference!$B$3:$F$42,2,FALSE))</f>
        <v/>
      </c>
      <c r="F1074" s="89" t="str">
        <f>IF(B1074="","",IF(E1074="Each",D1074/C1074,IF(E1074="Count",$H$5*D1074/C1074,IF(E1074="Area",ROUNDUP(D1074/(VLOOKUP(B1074,Reference!$H$70:$AL$112,M1074,FALSE)*(C1074/$H$6)),2),ROUNDUP(D1074/(VLOOKUP(B1074,Reference!$H$70:$AL$112,M1074,FALSE)*C1074),2)))))</f>
        <v/>
      </c>
      <c r="G1074" t="str">
        <f t="shared" si="33"/>
        <v/>
      </c>
      <c r="N1074" t="str">
        <f t="shared" si="34"/>
        <v/>
      </c>
      <c r="O1074" t="str">
        <f>IF(G1074="","",HLOOKUP(N1074,Reference!$H$70:$AL$112,43,FALSE))</f>
        <v/>
      </c>
    </row>
    <row r="1075" spans="5:15" x14ac:dyDescent="0.45">
      <c r="F1075" s="89" t="str">
        <f>IF(B1075="","",IF(E1075="Each",D1075/C1075,IF(E1075="Count",$H$5*D1075/C1075,IF(E1075="Area",ROUNDUP(D1075/(VLOOKUP(B1075,Reference!$H$70:$AL$112,M1075,FALSE)*(C1075/$H$6)),2),ROUNDUP(D1075/(VLOOKUP(B1075,Reference!$H$70:$AL$112,M1075,FALSE)*C1075),2)))))</f>
        <v/>
      </c>
    </row>
    <row r="1076" spans="5:15" x14ac:dyDescent="0.45">
      <c r="F1076" s="89" t="str">
        <f>IF(B1076="","",IF(E1076="Each",D1076/C1076,IF(E1076="Count",$H$5*D1076/C1076,IF(E1076="Area",ROUNDUP(D1076/(VLOOKUP(B1076,Reference!$H$70:$AL$112,M1076,FALSE)*(C1076/$H$6)),2),ROUNDUP(D1076/(VLOOKUP(B1076,Reference!$H$70:$AL$112,M1076,FALSE)*C1076),2)))))</f>
        <v/>
      </c>
    </row>
    <row r="1077" spans="5:15" x14ac:dyDescent="0.45">
      <c r="F1077" s="89" t="str">
        <f>IF(B1077="","",IF(E1077="Each",D1077/C1077,IF(E1077="Count",$H$5*D1077/C1077,IF(E1077="Area",ROUNDUP(D1077/(VLOOKUP(B1077,Reference!$H$70:$AL$112,M1077,FALSE)*(C1077/$H$6)),2),ROUNDUP(D1077/(VLOOKUP(B1077,Reference!$H$70:$AL$112,M1077,FALSE)*C1077),2)))))</f>
        <v/>
      </c>
    </row>
    <row r="1078" spans="5:15" x14ac:dyDescent="0.45">
      <c r="F1078" s="89" t="str">
        <f>IF(B1078="","",IF(E1078="Each",D1078/C1078,IF(E1078="Count",$H$5*D1078/C1078,IF(E1078="Area",ROUNDUP(D1078/(VLOOKUP(B1078,Reference!$H$70:$AL$112,M1078,FALSE)*(C1078/$H$6)),2),ROUNDUP(D1078/(VLOOKUP(B1078,Reference!$H$70:$AL$112,M1078,FALSE)*C1078),2)))))</f>
        <v/>
      </c>
    </row>
    <row r="1079" spans="5:15" x14ac:dyDescent="0.45">
      <c r="F1079" s="89" t="str">
        <f>IF(B1079="","",IF(E1079="Each",D1079/C1079,IF(E1079="Count",$H$5*D1079/C1079,IF(E1079="Area",ROUNDUP(D1079/(VLOOKUP(B1079,Reference!$H$70:$AL$112,M1079,FALSE)*(C1079/$H$6)),2),ROUNDUP(D1079/(VLOOKUP(B1079,Reference!$H$70:$AL$112,M1079,FALSE)*C1079),2)))))</f>
        <v/>
      </c>
    </row>
    <row r="1080" spans="5:15" x14ac:dyDescent="0.45">
      <c r="F1080" s="89" t="str">
        <f>IF(B1080="","",IF(E1080="Each",D1080/C1080,IF(E1080="Count",$H$5*D1080/C1080,IF(E1080="Area",ROUNDUP(D1080/(VLOOKUP(B1080,Reference!$H$70:$AL$112,M1080,FALSE)*(C1080/$H$6)),2),ROUNDUP(D1080/(VLOOKUP(B1080,Reference!$H$70:$AL$112,M1080,FALSE)*C1080),2)))))</f>
        <v/>
      </c>
    </row>
    <row r="1081" spans="5:15" x14ac:dyDescent="0.45">
      <c r="F1081" s="89" t="str">
        <f>IF(B1081="","",IF(E1081="Each",D1081/C1081,IF(E1081="Count",$H$5*D1081/C1081,IF(E1081="Area",ROUNDUP(D1081/(VLOOKUP(B1081,Reference!$H$70:$AL$112,M1081,FALSE)*(C1081/$H$6)),2),ROUNDUP(D1081/(VLOOKUP(B1081,Reference!$H$70:$AL$112,M1081,FALSE)*C1081),2)))))</f>
        <v/>
      </c>
    </row>
    <row r="1082" spans="5:15" x14ac:dyDescent="0.45">
      <c r="F1082" s="89" t="str">
        <f>IF(B1082="","",IF(E1082="Each",D1082/C1082,IF(E1082="Count",$H$5*D1082/C1082,IF(E1082="Area",ROUNDUP(D1082/(VLOOKUP(B1082,Reference!$H$70:$AL$112,M1082,FALSE)*(C1082/$H$6)),2),ROUNDUP(D1082/(VLOOKUP(B1082,Reference!$H$70:$AL$112,M1082,FALSE)*C1082),2)))))</f>
        <v/>
      </c>
    </row>
    <row r="1083" spans="5:15" x14ac:dyDescent="0.45">
      <c r="F1083" s="89" t="str">
        <f>IF(B1083="","",IF(E1083="Each",D1083/C1083,IF(E1083="Count",$H$5*D1083/C1083,IF(E1083="Area",ROUNDUP(D1083/(VLOOKUP(B1083,Reference!$H$70:$AL$112,M1083,FALSE)*(C1083/$H$6)),2),ROUNDUP(D1083/(VLOOKUP(B1083,Reference!$H$70:$AL$112,M1083,FALSE)*C1083),2)))))</f>
        <v/>
      </c>
    </row>
    <row r="1084" spans="5:15" x14ac:dyDescent="0.45">
      <c r="F1084" s="89" t="str">
        <f>IF(B1084="","",IF(E1084="Each",D1084/C1084,IF(E1084="Count",$H$5*D1084/C1084,IF(E1084="Area",ROUNDUP(D1084/(VLOOKUP(B1084,Reference!$H$70:$AL$112,M1084,FALSE)*(C1084/$H$6)),2),ROUNDUP(D1084/(VLOOKUP(B1084,Reference!$H$70:$AL$112,M1084,FALSE)*C1084),2)))))</f>
        <v/>
      </c>
    </row>
    <row r="1085" spans="5:15" x14ac:dyDescent="0.45">
      <c r="F1085" s="89" t="str">
        <f>IF(B1085="","",IF(E1085="Each",D1085/C1085,IF(E1085="Count",$H$5*D1085/C1085,IF(E1085="Area",ROUNDUP(D1085/(VLOOKUP(B1085,Reference!$H$70:$AL$112,M1085,FALSE)*(C1085/$H$6)),2),ROUNDUP(D1085/(VLOOKUP(B1085,Reference!$H$70:$AL$112,M1085,FALSE)*C1085),2)))))</f>
        <v/>
      </c>
    </row>
    <row r="1086" spans="5:15" x14ac:dyDescent="0.45">
      <c r="F1086" s="89" t="str">
        <f>IF(B1086="","",IF(E1086="Each",D1086/C1086,IF(E1086="Count",$H$5*D1086/C1086,IF(E1086="Area",ROUNDUP(D1086/(VLOOKUP(B1086,Reference!$H$70:$AL$112,M1086,FALSE)*(C1086/$H$6)),2),ROUNDUP(D1086/(VLOOKUP(B1086,Reference!$H$70:$AL$112,M1086,FALSE)*C1086),2)))))</f>
        <v/>
      </c>
    </row>
    <row r="1087" spans="5:15" x14ac:dyDescent="0.45">
      <c r="F1087" s="89" t="str">
        <f>IF(B1087="","",IF(E1087="Each",D1087/C1087,IF(E1087="Count",$H$5*D1087/C1087,IF(E1087="Area",ROUNDUP(D1087/(VLOOKUP(B1087,Reference!$H$70:$AL$112,M1087,FALSE)*(C1087/$H$6)),2),ROUNDUP(D1087/(VLOOKUP(B1087,Reference!$H$70:$AL$112,M1087,FALSE)*C1087),2)))))</f>
        <v/>
      </c>
    </row>
    <row r="1088" spans="5:15" x14ac:dyDescent="0.45">
      <c r="F1088" s="89" t="str">
        <f>IF(B1088="","",IF(E1088="Each",D1088/C1088,IF(E1088="Count",$H$5*D1088/C1088,IF(E1088="Area",ROUNDUP(D1088/(VLOOKUP(B1088,Reference!$H$70:$AL$112,M1088,FALSE)*(C1088/$H$6)),2),ROUNDUP(D1088/(VLOOKUP(B1088,Reference!$H$70:$AL$112,M1088,FALSE)*C1088),2)))))</f>
        <v/>
      </c>
    </row>
    <row r="1089" spans="6:6" x14ac:dyDescent="0.45">
      <c r="F1089" s="89" t="str">
        <f>IF(B1089="","",IF(E1089="Each",D1089/C1089,IF(E1089="Count",$H$5*D1089/C1089,IF(E1089="Area",ROUNDUP(D1089/(VLOOKUP(B1089,Reference!$H$70:$AL$112,M1089,FALSE)*(C1089/$H$6)),2),ROUNDUP(D1089/(VLOOKUP(B1089,Reference!$H$70:$AL$112,M1089,FALSE)*C1089),2)))))</f>
        <v/>
      </c>
    </row>
    <row r="1090" spans="6:6" x14ac:dyDescent="0.45">
      <c r="F1090" s="89" t="str">
        <f>IF(B1090="","",IF(E1090="Each",D1090/C1090,IF(E1090="Count",$H$5*D1090/C1090,IF(E1090="Area",ROUNDUP(D1090/(VLOOKUP(B1090,Reference!$H$70:$AL$112,M1090,FALSE)*(C1090/$H$6)),2),ROUNDUP(D1090/(VLOOKUP(B1090,Reference!$H$70:$AL$112,M1090,FALSE)*C1090),2)))))</f>
        <v/>
      </c>
    </row>
    <row r="1091" spans="6:6" x14ac:dyDescent="0.45">
      <c r="F1091" s="89" t="str">
        <f>IF(B1091="","",IF(E1091="Each",D1091/C1091,IF(E1091="Count",$H$5*D1091/C1091,IF(E1091="Area",ROUNDUP(D1091/(VLOOKUP(B1091,Reference!$H$70:$AL$112,M1091,FALSE)*(C1091/$H$6)),2),ROUNDUP(D1091/(VLOOKUP(B1091,Reference!$H$70:$AL$112,M1091,FALSE)*C1091),2)))))</f>
        <v/>
      </c>
    </row>
    <row r="1092" spans="6:6" x14ac:dyDescent="0.45">
      <c r="F1092" s="89" t="str">
        <f>IF(B1092="","",IF(E1092="Each",D1092/C1092,IF(E1092="Count",$H$5*D1092/C1092,IF(E1092="Area",ROUNDUP(D1092/(VLOOKUP(B1092,Reference!$H$70:$AL$112,M1092,FALSE)*(C1092/$H$6)),2),ROUNDUP(D1092/(VLOOKUP(B1092,Reference!$H$70:$AL$112,M1092,FALSE)*C1092),2)))))</f>
        <v/>
      </c>
    </row>
    <row r="1093" spans="6:6" x14ac:dyDescent="0.45">
      <c r="F1093" s="89" t="str">
        <f>IF(B1093="","",IF(E1093="Each",D1093/C1093,IF(E1093="Count",$H$5*D1093/C1093,IF(E1093="Area",ROUNDUP(D1093/(VLOOKUP(B1093,Reference!$H$70:$AL$112,M1093,FALSE)*(C1093/$H$6)),2),ROUNDUP(D1093/(VLOOKUP(B1093,Reference!$H$70:$AL$112,M1093,FALSE)*C1093),2)))))</f>
        <v/>
      </c>
    </row>
    <row r="1094" spans="6:6" x14ac:dyDescent="0.45">
      <c r="F1094" s="89" t="str">
        <f>IF(B1094="","",IF(E1094="Each",D1094/C1094,IF(E1094="Count",$H$5*D1094/C1094,IF(E1094="Area",ROUNDUP(D1094/(VLOOKUP(B1094,Reference!$H$70:$AL$112,M1094,FALSE)*(C1094/$H$6)),2),ROUNDUP(D1094/(VLOOKUP(B1094,Reference!$H$70:$AL$112,M1094,FALSE)*C1094),2)))))</f>
        <v/>
      </c>
    </row>
    <row r="1095" spans="6:6" x14ac:dyDescent="0.45">
      <c r="F1095" s="89" t="str">
        <f>IF(B1095="","",IF(E1095="Each",D1095/C1095,IF(E1095="Count",$H$5*D1095/C1095,IF(E1095="Area",ROUNDUP(D1095/(VLOOKUP(B1095,Reference!$H$70:$AL$112,M1095,FALSE)*(C1095/$H$6)),2),ROUNDUP(D1095/(VLOOKUP(B1095,Reference!$H$70:$AL$112,M1095,FALSE)*C1095),2)))))</f>
        <v/>
      </c>
    </row>
    <row r="1096" spans="6:6" x14ac:dyDescent="0.45">
      <c r="F1096" s="89" t="str">
        <f>IF(B1096="","",IF(E1096="Each",D1096/C1096,IF(E1096="Count",$H$5*D1096/C1096,IF(E1096="Area",ROUNDUP(D1096/(VLOOKUP(B1096,Reference!$H$70:$AL$112,M1096,FALSE)*(C1096/$H$6)),2),ROUNDUP(D1096/(VLOOKUP(B1096,Reference!$H$70:$AL$112,M1096,FALSE)*C1096),2)))))</f>
        <v/>
      </c>
    </row>
    <row r="1097" spans="6:6" x14ac:dyDescent="0.45">
      <c r="F1097" s="89" t="str">
        <f>IF(B1097="","",IF(E1097="Each",D1097/C1097,IF(E1097="Count",$H$5*D1097/C1097,IF(E1097="Area",ROUNDUP(D1097/(VLOOKUP(B1097,Reference!$H$70:$AL$112,M1097,FALSE)*(C1097/$H$6)),2),ROUNDUP(D1097/(VLOOKUP(B1097,Reference!$H$70:$AL$112,M1097,FALSE)*C1097),2)))))</f>
        <v/>
      </c>
    </row>
    <row r="1098" spans="6:6" x14ac:dyDescent="0.45">
      <c r="F1098" s="89" t="str">
        <f>IF(B1098="","",IF(E1098="Each",D1098/C1098,IF(E1098="Count",$H$5*D1098/C1098,IF(E1098="Area",ROUNDUP(D1098/(VLOOKUP(B1098,Reference!$H$70:$AL$112,M1098,FALSE)*(C1098/$H$6)),2),ROUNDUP(D1098/(VLOOKUP(B1098,Reference!$H$70:$AL$112,M1098,FALSE)*C1098),2)))))</f>
        <v/>
      </c>
    </row>
    <row r="1099" spans="6:6" x14ac:dyDescent="0.45">
      <c r="F1099" s="89" t="str">
        <f>IF(B1099="","",IF(E1099="Each",D1099/C1099,IF(E1099="Count",$H$5*D1099/C1099,IF(E1099="Area",ROUNDUP(D1099/(VLOOKUP(B1099,Reference!$H$70:$AL$112,M1099,FALSE)*(C1099/$H$6)),2),ROUNDUP(D1099/(VLOOKUP(B1099,Reference!$H$70:$AL$112,M1099,FALSE)*C1099),2)))))</f>
        <v/>
      </c>
    </row>
    <row r="1100" spans="6:6" x14ac:dyDescent="0.45">
      <c r="F1100" s="89" t="str">
        <f>IF(B1100="","",IF(E1100="Each",D1100/C1100,IF(E1100="Count",$H$5*D1100/C1100,IF(E1100="Area",ROUNDUP(D1100/(VLOOKUP(B1100,Reference!$H$70:$AL$112,M1100,FALSE)*(C1100/$H$6)),2),ROUNDUP(D1100/(VLOOKUP(B1100,Reference!$H$70:$AL$112,M1100,FALSE)*C1100),2)))))</f>
        <v/>
      </c>
    </row>
    <row r="1101" spans="6:6" x14ac:dyDescent="0.45">
      <c r="F1101" s="89" t="str">
        <f>IF(B1101="","",IF(E1101="Each",D1101/C1101,IF(E1101="Count",$H$5*D1101/C1101,IF(E1101="Area",ROUNDUP(D1101/(VLOOKUP(B1101,Reference!$H$70:$AL$112,M1101,FALSE)*(C1101/$H$6)),2),ROUNDUP(D1101/(VLOOKUP(B1101,Reference!$H$70:$AL$112,M1101,FALSE)*C1101),2)))))</f>
        <v/>
      </c>
    </row>
    <row r="1102" spans="6:6" x14ac:dyDescent="0.45">
      <c r="F1102" s="89" t="str">
        <f>IF(B1102="","",IF(E1102="Each",D1102/C1102,IF(E1102="Count",$H$5*D1102/C1102,IF(E1102="Area",ROUNDUP(D1102/(VLOOKUP(B1102,Reference!$H$70:$AL$112,M1102,FALSE)*(C1102/$H$6)),2),ROUNDUP(D1102/(VLOOKUP(B1102,Reference!$H$70:$AL$112,M1102,FALSE)*C1102),2)))))</f>
        <v/>
      </c>
    </row>
    <row r="1103" spans="6:6" x14ac:dyDescent="0.45">
      <c r="F1103" s="89" t="str">
        <f>IF(B1103="","",IF(E1103="Each",D1103/C1103,IF(E1103="Count",$H$5*D1103/C1103,IF(E1103="Area",ROUNDUP(D1103/(VLOOKUP(B1103,Reference!$H$70:$AL$112,M1103,FALSE)*(C1103/$H$6)),2),ROUNDUP(D1103/(VLOOKUP(B1103,Reference!$H$70:$AL$112,M1103,FALSE)*C1103),2)))))</f>
        <v/>
      </c>
    </row>
    <row r="1104" spans="6:6" x14ac:dyDescent="0.45">
      <c r="F1104" s="89" t="str">
        <f>IF(B1104="","",IF(E1104="Each",D1104/C1104,IF(E1104="Count",$H$5*D1104/C1104,IF(E1104="Area",ROUNDUP(D1104/(VLOOKUP(B1104,Reference!$H$70:$AL$112,M1104,FALSE)*(C1104/$H$6)),2),ROUNDUP(D1104/(VLOOKUP(B1104,Reference!$H$70:$AL$112,M1104,FALSE)*C1104),2)))))</f>
        <v/>
      </c>
    </row>
    <row r="1105" spans="6:6" x14ac:dyDescent="0.45">
      <c r="F1105" s="89" t="str">
        <f>IF(B1105="","",IF(E1105="Each",D1105/C1105,IF(E1105="Count",$H$5*D1105/C1105,IF(E1105="Area",ROUNDUP(D1105/(VLOOKUP(B1105,Reference!$H$70:$AL$112,M1105,FALSE)*(C1105/$H$6)),2),ROUNDUP(D1105/(VLOOKUP(B1105,Reference!$H$70:$AL$112,M1105,FALSE)*C1105),2)))))</f>
        <v/>
      </c>
    </row>
    <row r="1106" spans="6:6" x14ac:dyDescent="0.45">
      <c r="F1106" s="89" t="str">
        <f>IF(B1106="","",IF(E1106="Each",D1106/C1106,IF(E1106="Count",$H$5*D1106/C1106,IF(E1106="Area",ROUNDUP(D1106/(VLOOKUP(B1106,Reference!$H$70:$AL$112,M1106,FALSE)*(C1106/$H$6)),2),ROUNDUP(D1106/(VLOOKUP(B1106,Reference!$H$70:$AL$112,M1106,FALSE)*C1106),2)))))</f>
        <v/>
      </c>
    </row>
    <row r="1107" spans="6:6" x14ac:dyDescent="0.45">
      <c r="F1107" s="89" t="str">
        <f>IF(B1107="","",IF(E1107="Each",D1107/C1107,IF(E1107="Count",$H$5*D1107/C1107,IF(E1107="Area",ROUNDUP(D1107/(VLOOKUP(B1107,Reference!$H$70:$AL$112,M1107,FALSE)*(C1107/$H$6)),2),ROUNDUP(D1107/(VLOOKUP(B1107,Reference!$H$70:$AL$112,M1107,FALSE)*C1107),2)))))</f>
        <v/>
      </c>
    </row>
    <row r="1108" spans="6:6" x14ac:dyDescent="0.45">
      <c r="F1108" s="89" t="str">
        <f>IF(B1108="","",IF(E1108="Each",D1108/C1108,IF(E1108="Count",$H$5*D1108/C1108,IF(E1108="Area",ROUNDUP(D1108/(VLOOKUP(B1108,Reference!$H$70:$AL$112,M1108,FALSE)*(C1108/$H$6)),2),ROUNDUP(D1108/(VLOOKUP(B1108,Reference!$H$70:$AL$112,M1108,FALSE)*C1108),2)))))</f>
        <v/>
      </c>
    </row>
    <row r="1109" spans="6:6" x14ac:dyDescent="0.45">
      <c r="F1109" s="89" t="str">
        <f>IF(B1109="","",IF(E1109="Each",D1109/C1109,IF(E1109="Count",$H$5*D1109/C1109,IF(E1109="Area",ROUNDUP(D1109/(VLOOKUP(B1109,Reference!$H$70:$AL$112,M1109,FALSE)*(C1109/$H$6)),2),ROUNDUP(D1109/(VLOOKUP(B1109,Reference!$H$70:$AL$112,M1109,FALSE)*C1109),2)))))</f>
        <v/>
      </c>
    </row>
    <row r="1110" spans="6:6" x14ac:dyDescent="0.45">
      <c r="F1110" s="89" t="str">
        <f>IF(B1110="","",IF(E1110="Each",D1110/C1110,IF(E1110="Count",$H$5*D1110/C1110,IF(E1110="Area",ROUNDUP(D1110/(VLOOKUP(B1110,Reference!$H$70:$AL$112,M1110,FALSE)*(C1110/$H$6)),2),ROUNDUP(D1110/(VLOOKUP(B1110,Reference!$H$70:$AL$112,M1110,FALSE)*C1110),2)))))</f>
        <v/>
      </c>
    </row>
    <row r="1111" spans="6:6" x14ac:dyDescent="0.45">
      <c r="F1111" s="89" t="str">
        <f>IF(B1111="","",IF(E1111="Each",D1111/C1111,IF(E1111="Count",$H$5*D1111/C1111,IF(E1111="Area",ROUNDUP(D1111/(VLOOKUP(B1111,Reference!$H$70:$AL$112,M1111,FALSE)*(C1111/$H$6)),2),ROUNDUP(D1111/(VLOOKUP(B1111,Reference!$H$70:$AL$112,M1111,FALSE)*C1111),2)))))</f>
        <v/>
      </c>
    </row>
    <row r="1112" spans="6:6" x14ac:dyDescent="0.45">
      <c r="F1112" s="89" t="str">
        <f>IF(B1112="","",IF(E1112="Each",D1112/C1112,IF(E1112="Count",$H$5*D1112/C1112,IF(E1112="Area",ROUNDUP(D1112/(VLOOKUP(B1112,Reference!$H$70:$AL$112,M1112,FALSE)*(C1112/$H$6)),2),ROUNDUP(D1112/(VLOOKUP(B1112,Reference!$H$70:$AL$112,M1112,FALSE)*C1112),2)))))</f>
        <v/>
      </c>
    </row>
    <row r="1113" spans="6:6" x14ac:dyDescent="0.45">
      <c r="F1113" s="89" t="str">
        <f>IF(B1113="","",IF(E1113="Each",D1113/C1113,IF(E1113="Count",$H$5*D1113/C1113,IF(E1113="Area",ROUNDUP(D1113/(VLOOKUP(B1113,Reference!$H$70:$AL$112,M1113,FALSE)*(C1113/$H$6)),2),ROUNDUP(D1113/(VLOOKUP(B1113,Reference!$H$70:$AL$112,M1113,FALSE)*C1113),2)))))</f>
        <v/>
      </c>
    </row>
    <row r="1114" spans="6:6" x14ac:dyDescent="0.45">
      <c r="F1114" s="89" t="str">
        <f>IF(B1114="","",IF(E1114="Each",D1114/C1114,IF(E1114="Count",$H$5*D1114/C1114,IF(E1114="Area",ROUNDUP(D1114/(VLOOKUP(B1114,Reference!$H$70:$AL$112,M1114,FALSE)*(C1114/$H$6)),2),ROUNDUP(D1114/(VLOOKUP(B1114,Reference!$H$70:$AL$112,M1114,FALSE)*C1114),2)))))</f>
        <v/>
      </c>
    </row>
    <row r="1115" spans="6:6" x14ac:dyDescent="0.45">
      <c r="F1115" s="89" t="str">
        <f>IF(B1115="","",IF(E1115="Each",D1115/C1115,IF(E1115="Count",$H$5*D1115/C1115,IF(E1115="Area",ROUNDUP(D1115/(VLOOKUP(B1115,Reference!$H$70:$AL$112,M1115,FALSE)*(C1115/$H$6)),2),ROUNDUP(D1115/(VLOOKUP(B1115,Reference!$H$70:$AL$112,M1115,FALSE)*C1115),2)))))</f>
        <v/>
      </c>
    </row>
    <row r="1116" spans="6:6" x14ac:dyDescent="0.45">
      <c r="F1116" s="89" t="str">
        <f>IF(B1116="","",IF(E1116="Each",D1116/C1116,IF(E1116="Count",$H$5*D1116/C1116,IF(E1116="Area",ROUNDUP(D1116/(VLOOKUP(B1116,Reference!$H$70:$AL$112,M1116,FALSE)*(C1116/$H$6)),2),ROUNDUP(D1116/(VLOOKUP(B1116,Reference!$H$70:$AL$112,M1116,FALSE)*C1116),2)))))</f>
        <v/>
      </c>
    </row>
    <row r="1117" spans="6:6" x14ac:dyDescent="0.45">
      <c r="F1117" s="89" t="str">
        <f>IF(B1117="","",IF(E1117="Each",D1117/C1117,IF(E1117="Count",$H$5*D1117/C1117,IF(E1117="Area",ROUNDUP(D1117/(VLOOKUP(B1117,Reference!$H$70:$AL$112,M1117,FALSE)*(C1117/$H$6)),2),ROUNDUP(D1117/(VLOOKUP(B1117,Reference!$H$70:$AL$112,M1117,FALSE)*C1117),2)))))</f>
        <v/>
      </c>
    </row>
    <row r="1118" spans="6:6" x14ac:dyDescent="0.45">
      <c r="F1118" s="89" t="str">
        <f>IF(B1118="","",IF(E1118="Each",D1118/C1118,IF(E1118="Count",$H$5*D1118/C1118,IF(E1118="Area",ROUNDUP(D1118/(VLOOKUP(B1118,Reference!$H$70:$AL$112,M1118,FALSE)*(C1118/$H$6)),2),ROUNDUP(D1118/(VLOOKUP(B1118,Reference!$H$70:$AL$112,M1118,FALSE)*C1118),2)))))</f>
        <v/>
      </c>
    </row>
    <row r="1119" spans="6:6" x14ac:dyDescent="0.45">
      <c r="F1119" s="89" t="str">
        <f>IF(B1119="","",IF(E1119="Each",D1119/C1119,IF(E1119="Count",$H$5*D1119/C1119,IF(E1119="Area",ROUNDUP(D1119/(VLOOKUP(B1119,Reference!$H$70:$AL$112,M1119,FALSE)*(C1119/$H$6)),2),ROUNDUP(D1119/(VLOOKUP(B1119,Reference!$H$70:$AL$112,M1119,FALSE)*C1119),2)))))</f>
        <v/>
      </c>
    </row>
    <row r="1120" spans="6:6" x14ac:dyDescent="0.45">
      <c r="F1120" s="89" t="str">
        <f>IF(B1120="","",IF(E1120="Each",D1120/C1120,IF(E1120="Count",$H$5*D1120/C1120,IF(E1120="Area",ROUNDUP(D1120/(VLOOKUP(B1120,Reference!$H$70:$AL$112,M1120,FALSE)*(C1120/$H$6)),2),ROUNDUP(D1120/(VLOOKUP(B1120,Reference!$H$70:$AL$112,M1120,FALSE)*C1120),2)))))</f>
        <v/>
      </c>
    </row>
    <row r="1121" spans="6:6" x14ac:dyDescent="0.45">
      <c r="F1121" s="89" t="str">
        <f>IF(B1121="","",IF(E1121="Each",D1121/C1121,IF(E1121="Count",$H$5*D1121/C1121,IF(E1121="Area",ROUNDUP(D1121/(VLOOKUP(B1121,Reference!$H$70:$AL$112,M1121,FALSE)*(C1121/$H$6)),2),ROUNDUP(D1121/(VLOOKUP(B1121,Reference!$H$70:$AL$112,M1121,FALSE)*C1121),2)))))</f>
        <v/>
      </c>
    </row>
    <row r="1122" spans="6:6" x14ac:dyDescent="0.45">
      <c r="F1122" s="89" t="str">
        <f>IF(B1122="","",IF(E1122="Each",D1122/C1122,IF(E1122="Count",$H$5*D1122/C1122,IF(E1122="Area",ROUNDUP(D1122/(VLOOKUP(B1122,Reference!$H$70:$AL$112,M1122,FALSE)*(C1122/$H$6)),2),ROUNDUP(D1122/(VLOOKUP(B1122,Reference!$H$70:$AL$112,M1122,FALSE)*C1122),2)))))</f>
        <v/>
      </c>
    </row>
    <row r="1123" spans="6:6" x14ac:dyDescent="0.45">
      <c r="F1123" s="89" t="str">
        <f>IF(B1123="","",IF(E1123="Each",D1123/C1123,IF(E1123="Count",$H$5*D1123/C1123,IF(E1123="Area",ROUNDUP(D1123/(VLOOKUP(B1123,Reference!$H$70:$AL$112,M1123,FALSE)*(C1123/$H$6)),2),ROUNDUP(D1123/(VLOOKUP(B1123,Reference!$H$70:$AL$112,M1123,FALSE)*C1123),2)))))</f>
        <v/>
      </c>
    </row>
    <row r="1124" spans="6:6" x14ac:dyDescent="0.45">
      <c r="F1124" s="89" t="str">
        <f>IF(B1124="","",IF(E1124="Each",D1124/C1124,IF(E1124="Count",$H$5*D1124/C1124,IF(E1124="Area",ROUNDUP(D1124/(VLOOKUP(B1124,Reference!$H$70:$AL$112,M1124,FALSE)*(C1124/$H$6)),2),ROUNDUP(D1124/(VLOOKUP(B1124,Reference!$H$70:$AL$112,M1124,FALSE)*C1124),2)))))</f>
        <v/>
      </c>
    </row>
    <row r="1125" spans="6:6" x14ac:dyDescent="0.45">
      <c r="F1125" s="89" t="str">
        <f>IF(B1125="","",IF(E1125="Each",D1125/C1125,IF(E1125="Count",$H$5*D1125/C1125,IF(E1125="Area",ROUNDUP(D1125/(VLOOKUP(B1125,Reference!$H$70:$AL$112,M1125,FALSE)*(C1125/$H$6)),2),ROUNDUP(D1125/(VLOOKUP(B1125,Reference!$H$70:$AL$112,M1125,FALSE)*C1125),2)))))</f>
        <v/>
      </c>
    </row>
    <row r="1126" spans="6:6" x14ac:dyDescent="0.45">
      <c r="F1126" s="89" t="str">
        <f>IF(B1126="","",IF(E1126="Each",D1126/C1126,IF(E1126="Count",$H$5*D1126/C1126,IF(E1126="Area",ROUNDUP(D1126/(VLOOKUP(B1126,Reference!$H$70:$AL$112,M1126,FALSE)*(C1126/$H$6)),2),ROUNDUP(D1126/(VLOOKUP(B1126,Reference!$H$70:$AL$112,M1126,FALSE)*C1126),2)))))</f>
        <v/>
      </c>
    </row>
    <row r="1127" spans="6:6" x14ac:dyDescent="0.45">
      <c r="F1127" s="89" t="str">
        <f>IF(B1127="","",IF(E1127="Each",D1127/C1127,IF(E1127="Count",$H$5*D1127/C1127,IF(E1127="Area",ROUNDUP(D1127/(VLOOKUP(B1127,Reference!$H$70:$AL$112,M1127,FALSE)*(C1127/$H$6)),2),ROUNDUP(D1127/(VLOOKUP(B1127,Reference!$H$70:$AL$112,M1127,FALSE)*C1127),2)))))</f>
        <v/>
      </c>
    </row>
    <row r="1128" spans="6:6" x14ac:dyDescent="0.45">
      <c r="F1128" s="89" t="str">
        <f>IF(B1128="","",IF(E1128="Each",D1128/C1128,IF(E1128="Count",$H$5*D1128/C1128,IF(E1128="Area",ROUNDUP(D1128/(VLOOKUP(B1128,Reference!$H$70:$AL$112,M1128,FALSE)*(C1128/$H$6)),2),ROUNDUP(D1128/(VLOOKUP(B1128,Reference!$H$70:$AL$112,M1128,FALSE)*C1128),2)))))</f>
        <v/>
      </c>
    </row>
    <row r="1129" spans="6:6" x14ac:dyDescent="0.45">
      <c r="F1129" s="89" t="str">
        <f>IF(B1129="","",IF(E1129="Each",D1129/C1129,IF(E1129="Count",$H$5*D1129/C1129,IF(E1129="Area",ROUNDUP(D1129/(VLOOKUP(B1129,Reference!$H$70:$AL$112,M1129,FALSE)*(C1129/$H$6)),2),ROUNDUP(D1129/(VLOOKUP(B1129,Reference!$H$70:$AL$112,M1129,FALSE)*C1129),2)))))</f>
        <v/>
      </c>
    </row>
    <row r="1130" spans="6:6" x14ac:dyDescent="0.45">
      <c r="F1130" s="89" t="str">
        <f>IF(B1130="","",IF(E1130="Each",D1130/C1130,IF(E1130="Count",$H$5*D1130/C1130,IF(E1130="Area",ROUNDUP(D1130/(VLOOKUP(B1130,Reference!$H$70:$AL$112,M1130,FALSE)*(C1130/$H$6)),2),ROUNDUP(D1130/(VLOOKUP(B1130,Reference!$H$70:$AL$112,M1130,FALSE)*C1130),2)))))</f>
        <v/>
      </c>
    </row>
    <row r="1131" spans="6:6" x14ac:dyDescent="0.45">
      <c r="F1131" s="89" t="str">
        <f>IF(B1131="","",IF(E1131="Each",D1131/C1131,IF(E1131="Count",$H$5*D1131/C1131,IF(E1131="Area",ROUNDUP(D1131/(VLOOKUP(B1131,Reference!$H$70:$AL$112,M1131,FALSE)*(C1131/$H$6)),2),ROUNDUP(D1131/(VLOOKUP(B1131,Reference!$H$70:$AL$112,M1131,FALSE)*C1131),2)))))</f>
        <v/>
      </c>
    </row>
    <row r="1132" spans="6:6" x14ac:dyDescent="0.45">
      <c r="F1132" s="89" t="str">
        <f>IF(B1132="","",IF(E1132="Each",D1132/C1132,IF(E1132="Count",$H$5*D1132/C1132,IF(E1132="Area",ROUNDUP(D1132/(VLOOKUP(B1132,Reference!$H$70:$AL$112,M1132,FALSE)*(C1132/$H$6)),2),ROUNDUP(D1132/(VLOOKUP(B1132,Reference!$H$70:$AL$112,M1132,FALSE)*C1132),2)))))</f>
        <v/>
      </c>
    </row>
    <row r="1133" spans="6:6" x14ac:dyDescent="0.45">
      <c r="F1133" s="89" t="str">
        <f>IF(B1133="","",IF(E1133="Each",D1133/C1133,IF(E1133="Count",$H$5*D1133/C1133,IF(E1133="Area",ROUNDUP(D1133/(VLOOKUP(B1133,Reference!$H$70:$AL$112,M1133,FALSE)*(C1133/$H$6)),2),ROUNDUP(D1133/(VLOOKUP(B1133,Reference!$H$70:$AL$112,M1133,FALSE)*C1133),2)))))</f>
        <v/>
      </c>
    </row>
    <row r="1134" spans="6:6" x14ac:dyDescent="0.45">
      <c r="F1134" s="89" t="str">
        <f>IF(B1134="","",IF(E1134="Each",D1134/C1134,IF(E1134="Count",$H$5*D1134/C1134,IF(E1134="Area",ROUNDUP(D1134/(VLOOKUP(B1134,Reference!$H$70:$AL$112,M1134,FALSE)*(C1134/$H$6)),2),ROUNDUP(D1134/(VLOOKUP(B1134,Reference!$H$70:$AL$112,M1134,FALSE)*C1134),2)))))</f>
        <v/>
      </c>
    </row>
    <row r="1135" spans="6:6" x14ac:dyDescent="0.45">
      <c r="F1135" s="89" t="str">
        <f>IF(B1135="","",IF(E1135="Each",D1135/C1135,IF(E1135="Count",$H$5*D1135/C1135,IF(E1135="Area",ROUNDUP(D1135/(VLOOKUP(B1135,Reference!$H$70:$AL$112,M1135,FALSE)*(C1135/$H$6)),2),ROUNDUP(D1135/(VLOOKUP(B1135,Reference!$H$70:$AL$112,M1135,FALSE)*C1135),2)))))</f>
        <v/>
      </c>
    </row>
    <row r="1136" spans="6:6" x14ac:dyDescent="0.45">
      <c r="F1136" s="89" t="str">
        <f>IF(B1136="","",IF(E1136="Each",D1136/C1136,IF(E1136="Count",$H$5*D1136/C1136,IF(E1136="Area",ROUNDUP(D1136/(VLOOKUP(B1136,Reference!$H$70:$AL$112,M1136,FALSE)*(C1136/$H$6)),2),ROUNDUP(D1136/(VLOOKUP(B1136,Reference!$H$70:$AL$112,M1136,FALSE)*C1136),2)))))</f>
        <v/>
      </c>
    </row>
    <row r="1137" spans="6:6" x14ac:dyDescent="0.45">
      <c r="F1137" s="89" t="str">
        <f>IF(B1137="","",IF(E1137="Each",D1137/C1137,IF(E1137="Count",$H$5*D1137/C1137,IF(E1137="Area",ROUNDUP(D1137/(VLOOKUP(B1137,Reference!$H$70:$AL$112,M1137,FALSE)*(C1137/$H$6)),2),ROUNDUP(D1137/(VLOOKUP(B1137,Reference!$H$70:$AL$112,M1137,FALSE)*C1137),2)))))</f>
        <v/>
      </c>
    </row>
    <row r="1138" spans="6:6" x14ac:dyDescent="0.45">
      <c r="F1138" s="89" t="str">
        <f>IF(B1138="","",IF(E1138="Each",D1138/C1138,IF(E1138="Count",$H$5*D1138/C1138,IF(E1138="Area",ROUNDUP(D1138/(VLOOKUP(B1138,Reference!$H$70:$AL$112,M1138,FALSE)*(C1138/$H$6)),2),ROUNDUP(D1138/(VLOOKUP(B1138,Reference!$H$70:$AL$112,M1138,FALSE)*C1138),2)))))</f>
        <v/>
      </c>
    </row>
    <row r="1139" spans="6:6" x14ac:dyDescent="0.45">
      <c r="F1139" s="89" t="str">
        <f>IF(B1139="","",IF(E1139="Each",D1139/C1139,IF(E1139="Count",$H$5*D1139/C1139,IF(E1139="Area",ROUNDUP(D1139/(VLOOKUP(B1139,Reference!$H$70:$AL$112,M1139,FALSE)*(C1139/$H$6)),2),ROUNDUP(D1139/(VLOOKUP(B1139,Reference!$H$70:$AL$112,M1139,FALSE)*C1139),2)))))</f>
        <v/>
      </c>
    </row>
    <row r="1140" spans="6:6" x14ac:dyDescent="0.45">
      <c r="F1140" s="89" t="str">
        <f>IF(B1140="","",IF(E1140="Each",D1140/C1140,IF(E1140="Count",$H$5*D1140/C1140,IF(E1140="Area",ROUNDUP(D1140/(VLOOKUP(B1140,Reference!$H$70:$AL$112,M1140,FALSE)*(C1140/$H$6)),2),ROUNDUP(D1140/(VLOOKUP(B1140,Reference!$H$70:$AL$112,M1140,FALSE)*C1140),2)))))</f>
        <v/>
      </c>
    </row>
    <row r="1141" spans="6:6" x14ac:dyDescent="0.45">
      <c r="F1141" s="89" t="str">
        <f>IF(B1141="","",IF(E1141="Each",D1141/C1141,IF(E1141="Count",$H$5*D1141/C1141,IF(E1141="Area",ROUNDUP(D1141/(VLOOKUP(B1141,Reference!$H$70:$AL$112,M1141,FALSE)*(C1141/$H$6)),2),ROUNDUP(D1141/(VLOOKUP(B1141,Reference!$H$70:$AL$112,M1141,FALSE)*C1141),2)))))</f>
        <v/>
      </c>
    </row>
    <row r="1142" spans="6:6" x14ac:dyDescent="0.45">
      <c r="F1142" s="89" t="str">
        <f>IF(B1142="","",IF(E1142="Each",D1142/C1142,IF(E1142="Count",$H$5*D1142/C1142,IF(E1142="Area",ROUNDUP(D1142/(VLOOKUP(B1142,Reference!$H$70:$AL$112,M1142,FALSE)*(C1142/$H$6)),2),ROUNDUP(D1142/(VLOOKUP(B1142,Reference!$H$70:$AL$112,M1142,FALSE)*C1142),2)))))</f>
        <v/>
      </c>
    </row>
    <row r="1143" spans="6:6" x14ac:dyDescent="0.45">
      <c r="F1143" s="89" t="str">
        <f>IF(B1143="","",IF(E1143="Each",D1143/C1143,IF(E1143="Count",$H$5*D1143/C1143,IF(E1143="Area",ROUNDUP(D1143/(VLOOKUP(B1143,Reference!$H$70:$AL$112,M1143,FALSE)*(C1143/$H$6)),2),ROUNDUP(D1143/(VLOOKUP(B1143,Reference!$H$70:$AL$112,M1143,FALSE)*C1143),2)))))</f>
        <v/>
      </c>
    </row>
    <row r="1144" spans="6:6" x14ac:dyDescent="0.45">
      <c r="F1144" s="89" t="str">
        <f>IF(B1144="","",IF(E1144="Each",D1144/C1144,IF(E1144="Count",$H$5*D1144/C1144,IF(E1144="Area",ROUNDUP(D1144/(VLOOKUP(B1144,Reference!$H$70:$AL$112,M1144,FALSE)*(C1144/$H$6)),2),ROUNDUP(D1144/(VLOOKUP(B1144,Reference!$H$70:$AL$112,M1144,FALSE)*C1144),2)))))</f>
        <v/>
      </c>
    </row>
    <row r="1145" spans="6:6" x14ac:dyDescent="0.45">
      <c r="F1145" s="89" t="str">
        <f>IF(B1145="","",IF(E1145="Each",D1145/C1145,IF(E1145="Count",$H$5*D1145/C1145,IF(E1145="Area",ROUNDUP(D1145/(VLOOKUP(B1145,Reference!$H$70:$AL$112,M1145,FALSE)*(C1145/$H$6)),2),ROUNDUP(D1145/(VLOOKUP(B1145,Reference!$H$70:$AL$112,M1145,FALSE)*C1145),2)))))</f>
        <v/>
      </c>
    </row>
    <row r="1146" spans="6:6" x14ac:dyDescent="0.45">
      <c r="F1146" s="89" t="str">
        <f>IF(B1146="","",IF(E1146="Each",D1146/C1146,IF(E1146="Count",$H$5*D1146/C1146,IF(E1146="Area",ROUNDUP(D1146/(VLOOKUP(B1146,Reference!$H$70:$AL$112,M1146,FALSE)*(C1146/$H$6)),2),ROUNDUP(D1146/(VLOOKUP(B1146,Reference!$H$70:$AL$112,M1146,FALSE)*C1146),2)))))</f>
        <v/>
      </c>
    </row>
    <row r="1147" spans="6:6" x14ac:dyDescent="0.45">
      <c r="F1147" s="89" t="str">
        <f>IF(B1147="","",IF(E1147="Each",D1147/C1147,IF(E1147="Count",$H$5*D1147/C1147,IF(E1147="Area",ROUNDUP(D1147/(VLOOKUP(B1147,Reference!$H$70:$AL$112,M1147,FALSE)*(C1147/$H$6)),2),ROUNDUP(D1147/(VLOOKUP(B1147,Reference!$H$70:$AL$112,M1147,FALSE)*C1147),2)))))</f>
        <v/>
      </c>
    </row>
    <row r="1148" spans="6:6" x14ac:dyDescent="0.45">
      <c r="F1148" s="89" t="str">
        <f>IF(B1148="","",IF(E1148="Each",D1148/C1148,IF(E1148="Count",$H$5*D1148/C1148,IF(E1148="Area",ROUNDUP(D1148/(VLOOKUP(B1148,Reference!$H$70:$AL$112,M1148,FALSE)*(C1148/$H$6)),2),ROUNDUP(D1148/(VLOOKUP(B1148,Reference!$H$70:$AL$112,M1148,FALSE)*C1148),2)))))</f>
        <v/>
      </c>
    </row>
    <row r="1149" spans="6:6" x14ac:dyDescent="0.45">
      <c r="F1149" s="89" t="str">
        <f>IF(B1149="","",IF(E1149="Each",D1149/C1149,IF(E1149="Count",$H$5*D1149/C1149,IF(E1149="Area",ROUNDUP(D1149/(VLOOKUP(B1149,Reference!$H$70:$AL$112,M1149,FALSE)*(C1149/$H$6)),2),ROUNDUP(D1149/(VLOOKUP(B1149,Reference!$H$70:$AL$112,M1149,FALSE)*C1149),2)))))</f>
        <v/>
      </c>
    </row>
    <row r="1150" spans="6:6" x14ac:dyDescent="0.45">
      <c r="F1150" s="89" t="str">
        <f>IF(B1150="","",IF(E1150="Each",D1150/C1150,IF(E1150="Count",$H$5*D1150/C1150,IF(E1150="Area",ROUNDUP(D1150/(VLOOKUP(B1150,Reference!$H$70:$AL$112,M1150,FALSE)*(C1150/$H$6)),2),ROUNDUP(D1150/(VLOOKUP(B1150,Reference!$H$70:$AL$112,M1150,FALSE)*C1150),2)))))</f>
        <v/>
      </c>
    </row>
    <row r="1151" spans="6:6" x14ac:dyDescent="0.45">
      <c r="F1151" s="89" t="str">
        <f>IF(B1151="","",IF(E1151="Each",D1151/C1151,IF(E1151="Count",$H$5*D1151/C1151,IF(E1151="Area",ROUNDUP(D1151/(VLOOKUP(B1151,Reference!$H$70:$AL$112,M1151,FALSE)*(C1151/$H$6)),2),ROUNDUP(D1151/(VLOOKUP(B1151,Reference!$H$70:$AL$112,M1151,FALSE)*C1151),2)))))</f>
        <v/>
      </c>
    </row>
    <row r="1152" spans="6:6" x14ac:dyDescent="0.45">
      <c r="F1152" s="89" t="str">
        <f>IF(B1152="","",IF(E1152="Each",D1152/C1152,IF(E1152="Count",$H$5*D1152/C1152,IF(E1152="Area",ROUNDUP(D1152/(VLOOKUP(B1152,Reference!$H$70:$AL$112,M1152,FALSE)*(C1152/$H$6)),2),ROUNDUP(D1152/(VLOOKUP(B1152,Reference!$H$70:$AL$112,M1152,FALSE)*C1152),2)))))</f>
        <v/>
      </c>
    </row>
    <row r="1153" spans="6:6" x14ac:dyDescent="0.45">
      <c r="F1153" s="89" t="str">
        <f>IF(B1153="","",IF(E1153="Each",D1153/C1153,IF(E1153="Count",$H$5*D1153/C1153,IF(E1153="Area",ROUNDUP(D1153/(VLOOKUP(B1153,Reference!$H$70:$AL$112,M1153,FALSE)*(C1153/$H$6)),2),ROUNDUP(D1153/(VLOOKUP(B1153,Reference!$H$70:$AL$112,M1153,FALSE)*C1153),2)))))</f>
        <v/>
      </c>
    </row>
    <row r="1154" spans="6:6" x14ac:dyDescent="0.45">
      <c r="F1154" s="89" t="str">
        <f>IF(B1154="","",IF(E1154="Each",D1154/C1154,IF(E1154="Count",$H$5*D1154/C1154,IF(E1154="Area",ROUNDUP(D1154/(VLOOKUP(B1154,Reference!$H$70:$AL$112,M1154,FALSE)*(C1154/$H$6)),2),ROUNDUP(D1154/(VLOOKUP(B1154,Reference!$H$70:$AL$112,M1154,FALSE)*C1154),2)))))</f>
        <v/>
      </c>
    </row>
    <row r="1155" spans="6:6" x14ac:dyDescent="0.45">
      <c r="F1155" s="89" t="str">
        <f>IF(B1155="","",IF(E1155="Each",D1155/C1155,IF(E1155="Count",$H$5*D1155/C1155,IF(E1155="Area",ROUNDUP(D1155/(VLOOKUP(B1155,Reference!$H$70:$AL$112,M1155,FALSE)*(C1155/$H$6)),2),ROUNDUP(D1155/(VLOOKUP(B1155,Reference!$H$70:$AL$112,M1155,FALSE)*C1155),2)))))</f>
        <v/>
      </c>
    </row>
    <row r="1156" spans="6:6" x14ac:dyDescent="0.45">
      <c r="F1156" s="89" t="str">
        <f>IF(B1156="","",IF(E1156="Each",D1156/C1156,IF(E1156="Count",$H$5*D1156/C1156,IF(E1156="Area",ROUNDUP(D1156/(VLOOKUP(B1156,Reference!$H$70:$AL$112,M1156,FALSE)*(C1156/$H$6)),2),ROUNDUP(D1156/(VLOOKUP(B1156,Reference!$H$70:$AL$112,M1156,FALSE)*C1156),2)))))</f>
        <v/>
      </c>
    </row>
    <row r="1157" spans="6:6" x14ac:dyDescent="0.45">
      <c r="F1157" s="89" t="str">
        <f>IF(B1157="","",IF(E1157="Each",D1157/C1157,IF(E1157="Count",$H$5*D1157/C1157,IF(E1157="Area",ROUNDUP(D1157/(VLOOKUP(B1157,Reference!$H$70:$AL$112,M1157,FALSE)*(C1157/$H$6)),2),ROUNDUP(D1157/(VLOOKUP(B1157,Reference!$H$70:$AL$112,M1157,FALSE)*C1157),2)))))</f>
        <v/>
      </c>
    </row>
    <row r="1158" spans="6:6" x14ac:dyDescent="0.45">
      <c r="F1158" s="89" t="str">
        <f>IF(B1158="","",IF(E1158="Each",D1158/C1158,IF(E1158="Count",$H$5*D1158/C1158,IF(E1158="Area",ROUNDUP(D1158/(VLOOKUP(B1158,Reference!$H$70:$AL$112,M1158,FALSE)*(C1158/$H$6)),2),ROUNDUP(D1158/(VLOOKUP(B1158,Reference!$H$70:$AL$112,M1158,FALSE)*C1158),2)))))</f>
        <v/>
      </c>
    </row>
    <row r="1159" spans="6:6" x14ac:dyDescent="0.45">
      <c r="F1159" s="89" t="str">
        <f>IF(B1159="","",IF(E1159="Each",D1159/C1159,IF(E1159="Count",$H$5*D1159/C1159,IF(E1159="Area",ROUNDUP(D1159/(VLOOKUP(B1159,Reference!$H$70:$AL$112,M1159,FALSE)*(C1159/$H$6)),2),ROUNDUP(D1159/(VLOOKUP(B1159,Reference!$H$70:$AL$112,M1159,FALSE)*C1159),2)))))</f>
        <v/>
      </c>
    </row>
    <row r="1160" spans="6:6" x14ac:dyDescent="0.45">
      <c r="F1160" s="89" t="str">
        <f>IF(B1160="","",IF(E1160="Each",D1160/C1160,IF(E1160="Count",$H$5*D1160/C1160,IF(E1160="Area",ROUNDUP(D1160/(VLOOKUP(B1160,Reference!$H$70:$AL$112,M1160,FALSE)*(C1160/$H$6)),2),ROUNDUP(D1160/(VLOOKUP(B1160,Reference!$H$70:$AL$112,M1160,FALSE)*C1160),2)))))</f>
        <v/>
      </c>
    </row>
    <row r="1161" spans="6:6" x14ac:dyDescent="0.45">
      <c r="F1161" s="89" t="str">
        <f>IF(B1161="","",IF(E1161="Each",D1161/C1161,IF(E1161="Count",$H$5*D1161/C1161,IF(E1161="Area",ROUNDUP(D1161/(VLOOKUP(B1161,Reference!$H$70:$AL$112,M1161,FALSE)*(C1161/$H$6)),2),ROUNDUP(D1161/(VLOOKUP(B1161,Reference!$H$70:$AL$112,M1161,FALSE)*C1161),2)))))</f>
        <v/>
      </c>
    </row>
    <row r="1162" spans="6:6" x14ac:dyDescent="0.45">
      <c r="F1162" s="89" t="str">
        <f>IF(B1162="","",IF(E1162="Each",D1162/C1162,IF(E1162="Count",$H$5*D1162/C1162,IF(E1162="Area",ROUNDUP(D1162/(VLOOKUP(B1162,Reference!$H$70:$AL$112,M1162,FALSE)*(C1162/$H$6)),2),ROUNDUP(D1162/(VLOOKUP(B1162,Reference!$H$70:$AL$112,M1162,FALSE)*C1162),2)))))</f>
        <v/>
      </c>
    </row>
    <row r="1163" spans="6:6" x14ac:dyDescent="0.45">
      <c r="F1163" s="89" t="str">
        <f>IF(B1163="","",IF(E1163="Each",D1163/C1163,IF(E1163="Count",$H$5*D1163/C1163,IF(E1163="Area",ROUNDUP(D1163/(VLOOKUP(B1163,Reference!$H$70:$AL$112,M1163,FALSE)*(C1163/$H$6)),2),ROUNDUP(D1163/(VLOOKUP(B1163,Reference!$H$70:$AL$112,M1163,FALSE)*C1163),2)))))</f>
        <v/>
      </c>
    </row>
    <row r="1164" spans="6:6" x14ac:dyDescent="0.45">
      <c r="F1164" s="89" t="str">
        <f>IF(B1164="","",IF(E1164="Each",D1164/C1164,IF(E1164="Count",$H$5*D1164/C1164,IF(E1164="Area",ROUNDUP(D1164/(VLOOKUP(B1164,Reference!$H$70:$AL$112,M1164,FALSE)*(C1164/$H$6)),2),ROUNDUP(D1164/(VLOOKUP(B1164,Reference!$H$70:$AL$112,M1164,FALSE)*C1164),2)))))</f>
        <v/>
      </c>
    </row>
    <row r="1165" spans="6:6" x14ac:dyDescent="0.45">
      <c r="F1165" s="89" t="str">
        <f>IF(B1165="","",IF(E1165="Each",D1165/C1165,IF(E1165="Count",$H$5*D1165/C1165,IF(E1165="Area",ROUNDUP(D1165/(VLOOKUP(B1165,Reference!$H$70:$AL$112,M1165,FALSE)*(C1165/$H$6)),2),ROUNDUP(D1165/(VLOOKUP(B1165,Reference!$H$70:$AL$112,M1165,FALSE)*C1165),2)))))</f>
        <v/>
      </c>
    </row>
    <row r="1166" spans="6:6" x14ac:dyDescent="0.45">
      <c r="F1166" s="89" t="str">
        <f>IF(B1166="","",IF(E1166="Each",D1166/C1166,IF(E1166="Count",$H$5*D1166/C1166,IF(E1166="Area",ROUNDUP(D1166/(VLOOKUP(B1166,Reference!$H$70:$AL$112,M1166,FALSE)*(C1166/$H$6)),2),ROUNDUP(D1166/(VLOOKUP(B1166,Reference!$H$70:$AL$112,M1166,FALSE)*C1166),2)))))</f>
        <v/>
      </c>
    </row>
    <row r="1167" spans="6:6" x14ac:dyDescent="0.45">
      <c r="F1167" s="89" t="str">
        <f>IF(B1167="","",IF(E1167="Each",D1167/C1167,IF(E1167="Count",$H$5*D1167/C1167,IF(E1167="Area",ROUNDUP(D1167/(VLOOKUP(B1167,Reference!$H$70:$AL$112,M1167,FALSE)*(C1167/$H$6)),2),ROUNDUP(D1167/(VLOOKUP(B1167,Reference!$H$70:$AL$112,M1167,FALSE)*C1167),2)))))</f>
        <v/>
      </c>
    </row>
    <row r="1168" spans="6:6" x14ac:dyDescent="0.45">
      <c r="F1168" s="89" t="str">
        <f>IF(B1168="","",IF(E1168="Each",D1168/C1168,IF(E1168="Count",$H$5*D1168/C1168,IF(E1168="Area",ROUNDUP(D1168/(VLOOKUP(B1168,Reference!$H$70:$AL$112,M1168,FALSE)*(C1168/$H$6)),2),ROUNDUP(D1168/(VLOOKUP(B1168,Reference!$H$70:$AL$112,M1168,FALSE)*C1168),2)))))</f>
        <v/>
      </c>
    </row>
    <row r="1169" spans="6:6" x14ac:dyDescent="0.45">
      <c r="F1169" s="89" t="str">
        <f>IF(B1169="","",IF(E1169="Each",D1169/C1169,IF(E1169="Count",$H$5*D1169/C1169,IF(E1169="Area",ROUNDUP(D1169/(VLOOKUP(B1169,Reference!$H$70:$AL$112,M1169,FALSE)*(C1169/$H$6)),2),ROUNDUP(D1169/(VLOOKUP(B1169,Reference!$H$70:$AL$112,M1169,FALSE)*C1169),2)))))</f>
        <v/>
      </c>
    </row>
    <row r="1170" spans="6:6" x14ac:dyDescent="0.45">
      <c r="F1170" s="89" t="str">
        <f>IF(B1170="","",IF(E1170="Each",D1170/C1170,IF(E1170="Count",$H$5*D1170/C1170,IF(E1170="Area",ROUNDUP(D1170/(VLOOKUP(B1170,Reference!$H$70:$AL$112,M1170,FALSE)*(C1170/$H$6)),2),ROUNDUP(D1170/(VLOOKUP(B1170,Reference!$H$70:$AL$112,M1170,FALSE)*C1170),2)))))</f>
        <v/>
      </c>
    </row>
    <row r="1171" spans="6:6" x14ac:dyDescent="0.45">
      <c r="F1171" s="89" t="str">
        <f>IF(B1171="","",IF(E1171="Each",D1171/C1171,IF(E1171="Count",$H$5*D1171/C1171,IF(E1171="Area",ROUNDUP(D1171/(VLOOKUP(B1171,Reference!$H$70:$AL$112,M1171,FALSE)*(C1171/$H$6)),2),ROUNDUP(D1171/(VLOOKUP(B1171,Reference!$H$70:$AL$112,M1171,FALSE)*C1171),2)))))</f>
        <v/>
      </c>
    </row>
    <row r="1172" spans="6:6" x14ac:dyDescent="0.45">
      <c r="F1172" s="89" t="str">
        <f>IF(B1172="","",IF(E1172="Each",D1172/C1172,IF(E1172="Count",$H$5*D1172/C1172,IF(E1172="Area",ROUNDUP(D1172/(VLOOKUP(B1172,Reference!$H$70:$AL$112,M1172,FALSE)*(C1172/$H$6)),2),ROUNDUP(D1172/(VLOOKUP(B1172,Reference!$H$70:$AL$112,M1172,FALSE)*C1172),2)))))</f>
        <v/>
      </c>
    </row>
    <row r="1173" spans="6:6" x14ac:dyDescent="0.45">
      <c r="F1173" s="89" t="str">
        <f>IF(B1173="","",IF(E1173="Each",D1173/C1173,IF(E1173="Count",$H$5*D1173/C1173,IF(E1173="Area",ROUNDUP(D1173/(VLOOKUP(B1173,Reference!$H$70:$AL$112,M1173,FALSE)*(C1173/$H$6)),2),ROUNDUP(D1173/(VLOOKUP(B1173,Reference!$H$70:$AL$112,M1173,FALSE)*C1173),2)))))</f>
        <v/>
      </c>
    </row>
    <row r="1174" spans="6:6" x14ac:dyDescent="0.45">
      <c r="F1174" s="89" t="str">
        <f>IF(B1174="","",IF(E1174="Each",D1174/C1174,IF(E1174="Count",$H$5*D1174/C1174,IF(E1174="Area",ROUNDUP(D1174/(VLOOKUP(B1174,Reference!$H$70:$AL$112,M1174,FALSE)*(C1174/$H$6)),2),ROUNDUP(D1174/(VLOOKUP(B1174,Reference!$H$70:$AL$112,M1174,FALSE)*C1174),2)))))</f>
        <v/>
      </c>
    </row>
    <row r="1175" spans="6:6" x14ac:dyDescent="0.45">
      <c r="F1175" s="89" t="str">
        <f>IF(B1175="","",IF(E1175="Each",D1175/C1175,IF(E1175="Count",$H$5*D1175/C1175,IF(E1175="Area",ROUNDUP(D1175/(VLOOKUP(B1175,Reference!$H$70:$AL$112,M1175,FALSE)*(C1175/$H$6)),2),ROUNDUP(D1175/(VLOOKUP(B1175,Reference!$H$70:$AL$112,M1175,FALSE)*C1175),2)))))</f>
        <v/>
      </c>
    </row>
    <row r="1176" spans="6:6" x14ac:dyDescent="0.45">
      <c r="F1176" s="89" t="str">
        <f>IF(B1176="","",IF(E1176="Each",D1176/C1176,IF(E1176="Count",$H$5*D1176/C1176,IF(E1176="Area",ROUNDUP(D1176/(VLOOKUP(B1176,Reference!$H$70:$AL$112,M1176,FALSE)*(C1176/$H$6)),2),ROUNDUP(D1176/(VLOOKUP(B1176,Reference!$H$70:$AL$112,M1176,FALSE)*C1176),2)))))</f>
        <v/>
      </c>
    </row>
    <row r="1177" spans="6:6" x14ac:dyDescent="0.45">
      <c r="F1177" s="89" t="str">
        <f>IF(B1177="","",IF(E1177="Each",D1177/C1177,IF(E1177="Count",$H$5*D1177/C1177,IF(E1177="Area",ROUNDUP(D1177/(VLOOKUP(B1177,Reference!$H$70:$AL$112,M1177,FALSE)*(C1177/$H$6)),2),ROUNDUP(D1177/(VLOOKUP(B1177,Reference!$H$70:$AL$112,M1177,FALSE)*C1177),2)))))</f>
        <v/>
      </c>
    </row>
    <row r="1178" spans="6:6" x14ac:dyDescent="0.45">
      <c r="F1178" s="89" t="str">
        <f>IF(B1178="","",IF(E1178="Each",D1178/C1178,IF(E1178="Count",$H$5*D1178/C1178,IF(E1178="Area",ROUNDUP(D1178/(VLOOKUP(B1178,Reference!$H$70:$AL$112,M1178,FALSE)*(C1178/$H$6)),2),ROUNDUP(D1178/(VLOOKUP(B1178,Reference!$H$70:$AL$112,M1178,FALSE)*C1178),2)))))</f>
        <v/>
      </c>
    </row>
    <row r="1179" spans="6:6" x14ac:dyDescent="0.45">
      <c r="F1179" s="89" t="str">
        <f>IF(B1179="","",IF(E1179="Each",D1179/C1179,IF(E1179="Count",$H$5*D1179/C1179,IF(E1179="Area",ROUNDUP(D1179/(VLOOKUP(B1179,Reference!$H$70:$AL$112,M1179,FALSE)*(C1179/$H$6)),2),ROUNDUP(D1179/(VLOOKUP(B1179,Reference!$H$70:$AL$112,M1179,FALSE)*C1179),2)))))</f>
        <v/>
      </c>
    </row>
    <row r="1180" spans="6:6" x14ac:dyDescent="0.45">
      <c r="F1180" s="89" t="str">
        <f>IF(B1180="","",IF(E1180="Each",D1180/C1180,IF(E1180="Count",$H$5*D1180/C1180,IF(E1180="Area",ROUNDUP(D1180/(VLOOKUP(B1180,Reference!$H$70:$AL$112,M1180,FALSE)*(C1180/$H$6)),2),ROUNDUP(D1180/(VLOOKUP(B1180,Reference!$H$70:$AL$112,M1180,FALSE)*C1180),2)))))</f>
        <v/>
      </c>
    </row>
    <row r="1181" spans="6:6" x14ac:dyDescent="0.45">
      <c r="F1181" s="89" t="str">
        <f>IF(B1181="","",IF(E1181="Each",D1181/C1181,IF(E1181="Count",$H$5*D1181/C1181,IF(E1181="Area",ROUNDUP(D1181/(VLOOKUP(B1181,Reference!$H$70:$AL$112,M1181,FALSE)*(C1181/$H$6)),2),ROUNDUP(D1181/(VLOOKUP(B1181,Reference!$H$70:$AL$112,M1181,FALSE)*C1181),2)))))</f>
        <v/>
      </c>
    </row>
    <row r="1182" spans="6:6" x14ac:dyDescent="0.45">
      <c r="F1182" s="89" t="str">
        <f>IF(B1182="","",IF(E1182="Each",D1182/C1182,IF(E1182="Count",$H$5*D1182/C1182,IF(E1182="Area",ROUNDUP(D1182/(VLOOKUP(B1182,Reference!$H$70:$AL$112,M1182,FALSE)*(C1182/$H$6)),2),ROUNDUP(D1182/(VLOOKUP(B1182,Reference!$H$70:$AL$112,M1182,FALSE)*C1182),2)))))</f>
        <v/>
      </c>
    </row>
    <row r="1183" spans="6:6" x14ac:dyDescent="0.45">
      <c r="F1183" s="89" t="str">
        <f>IF(B1183="","",IF(E1183="Each",D1183/C1183,IF(E1183="Count",$H$5*D1183/C1183,IF(E1183="Area",ROUNDUP(D1183/(VLOOKUP(B1183,Reference!$H$70:$AL$112,M1183,FALSE)*(C1183/$H$6)),2),ROUNDUP(D1183/(VLOOKUP(B1183,Reference!$H$70:$AL$112,M1183,FALSE)*C1183),2)))))</f>
        <v/>
      </c>
    </row>
    <row r="1184" spans="6:6" x14ac:dyDescent="0.45">
      <c r="F1184" s="89" t="str">
        <f>IF(B1184="","",IF(E1184="Each",D1184/C1184,IF(E1184="Count",$H$5*D1184/C1184,IF(E1184="Area",ROUNDUP(D1184/(VLOOKUP(B1184,Reference!$H$70:$AL$112,M1184,FALSE)*(C1184/$H$6)),2),ROUNDUP(D1184/(VLOOKUP(B1184,Reference!$H$70:$AL$112,M1184,FALSE)*C1184),2)))))</f>
        <v/>
      </c>
    </row>
    <row r="1185" spans="6:6" x14ac:dyDescent="0.45">
      <c r="F1185" s="89" t="str">
        <f>IF(B1185="","",IF(E1185="Each",D1185/C1185,IF(E1185="Count",$H$5*D1185/C1185,IF(E1185="Area",ROUNDUP(D1185/(VLOOKUP(B1185,Reference!$H$70:$AL$112,M1185,FALSE)*(C1185/$H$6)),2),ROUNDUP(D1185/(VLOOKUP(B1185,Reference!$H$70:$AL$112,M1185,FALSE)*C1185),2)))))</f>
        <v/>
      </c>
    </row>
    <row r="1186" spans="6:6" x14ac:dyDescent="0.45">
      <c r="F1186" s="89" t="str">
        <f>IF(B1186="","",IF(E1186="Each",D1186/C1186,IF(E1186="Count",$H$5*D1186/C1186,IF(E1186="Area",ROUNDUP(D1186/(VLOOKUP(B1186,Reference!$H$70:$AL$112,M1186,FALSE)*(C1186/$H$6)),2),ROUNDUP(D1186/(VLOOKUP(B1186,Reference!$H$70:$AL$112,M1186,FALSE)*C1186),2)))))</f>
        <v/>
      </c>
    </row>
    <row r="1187" spans="6:6" x14ac:dyDescent="0.45">
      <c r="F1187" s="89" t="str">
        <f>IF(B1187="","",IF(E1187="Each",D1187/C1187,IF(E1187="Count",$H$5*D1187/C1187,IF(E1187="Area",ROUNDUP(D1187/(VLOOKUP(B1187,Reference!$H$70:$AL$112,M1187,FALSE)*(C1187/$H$6)),2),ROUNDUP(D1187/(VLOOKUP(B1187,Reference!$H$70:$AL$112,M1187,FALSE)*C1187),2)))))</f>
        <v/>
      </c>
    </row>
    <row r="1188" spans="6:6" x14ac:dyDescent="0.45">
      <c r="F1188" s="89" t="str">
        <f>IF(B1188="","",IF(E1188="Each",D1188/C1188,IF(E1188="Count",$H$5*D1188/C1188,IF(E1188="Area",ROUNDUP(D1188/(VLOOKUP(B1188,Reference!$H$70:$AL$112,M1188,FALSE)*(C1188/$H$6)),2),ROUNDUP(D1188/(VLOOKUP(B1188,Reference!$H$70:$AL$112,M1188,FALSE)*C1188),2)))))</f>
        <v/>
      </c>
    </row>
    <row r="1189" spans="6:6" x14ac:dyDescent="0.45">
      <c r="F1189" s="89" t="str">
        <f>IF(B1189="","",IF(E1189="Each",D1189/C1189,IF(E1189="Count",$H$5*D1189/C1189,IF(E1189="Area",ROUNDUP(D1189/(VLOOKUP(B1189,Reference!$H$70:$AL$112,M1189,FALSE)*(C1189/$H$6)),2),ROUNDUP(D1189/(VLOOKUP(B1189,Reference!$H$70:$AL$112,M1189,FALSE)*C1189),2)))))</f>
        <v/>
      </c>
    </row>
    <row r="1190" spans="6:6" x14ac:dyDescent="0.45">
      <c r="F1190" s="89" t="str">
        <f>IF(B1190="","",IF(E1190="Each",D1190/C1190,IF(E1190="Count",$H$5*D1190/C1190,IF(E1190="Area",ROUNDUP(D1190/(VLOOKUP(B1190,Reference!$H$70:$AL$112,M1190,FALSE)*(C1190/$H$6)),2),ROUNDUP(D1190/(VLOOKUP(B1190,Reference!$H$70:$AL$112,M1190,FALSE)*C1190),2)))))</f>
        <v/>
      </c>
    </row>
    <row r="1191" spans="6:6" x14ac:dyDescent="0.45">
      <c r="F1191" s="89" t="str">
        <f>IF(B1191="","",IF(E1191="Each",D1191/C1191,IF(E1191="Count",$H$5*D1191/C1191,IF(E1191="Area",ROUNDUP(D1191/(VLOOKUP(B1191,Reference!$H$70:$AL$112,M1191,FALSE)*(C1191/$H$6)),2),ROUNDUP(D1191/(VLOOKUP(B1191,Reference!$H$70:$AL$112,M1191,FALSE)*C1191),2)))))</f>
        <v/>
      </c>
    </row>
    <row r="1192" spans="6:6" x14ac:dyDescent="0.45">
      <c r="F1192" s="89" t="str">
        <f>IF(B1192="","",IF(E1192="Each",D1192/C1192,IF(E1192="Count",$H$5*D1192/C1192,IF(E1192="Area",ROUNDUP(D1192/(VLOOKUP(B1192,Reference!$H$70:$AL$112,M1192,FALSE)*(C1192/$H$6)),2),ROUNDUP(D1192/(VLOOKUP(B1192,Reference!$H$70:$AL$112,M1192,FALSE)*C1192),2)))))</f>
        <v/>
      </c>
    </row>
    <row r="1193" spans="6:6" x14ac:dyDescent="0.45">
      <c r="F1193" s="89" t="str">
        <f>IF(B1193="","",IF(E1193="Each",D1193/C1193,IF(E1193="Count",$H$5*D1193/C1193,IF(E1193="Area",ROUNDUP(D1193/(VLOOKUP(B1193,Reference!$H$70:$AL$112,M1193,FALSE)*(C1193/$H$6)),2),ROUNDUP(D1193/(VLOOKUP(B1193,Reference!$H$70:$AL$112,M1193,FALSE)*C1193),2)))))</f>
        <v/>
      </c>
    </row>
    <row r="1194" spans="6:6" x14ac:dyDescent="0.45">
      <c r="F1194" s="89" t="str">
        <f>IF(B1194="","",IF(E1194="Each",D1194/C1194,IF(E1194="Count",$H$5*D1194/C1194,IF(E1194="Area",ROUNDUP(D1194/(VLOOKUP(B1194,Reference!$H$70:$AL$112,M1194,FALSE)*(C1194/$H$6)),2),ROUNDUP(D1194/(VLOOKUP(B1194,Reference!$H$70:$AL$112,M1194,FALSE)*C1194),2)))))</f>
        <v/>
      </c>
    </row>
    <row r="1195" spans="6:6" x14ac:dyDescent="0.45">
      <c r="F1195" s="89" t="str">
        <f>IF(B1195="","",IF(E1195="Each",D1195/C1195,IF(E1195="Count",$H$5*D1195/C1195,IF(E1195="Area",ROUNDUP(D1195/(VLOOKUP(B1195,Reference!$H$70:$AL$112,M1195,FALSE)*(C1195/$H$6)),2),ROUNDUP(D1195/(VLOOKUP(B1195,Reference!$H$70:$AL$112,M1195,FALSE)*C1195),2)))))</f>
        <v/>
      </c>
    </row>
    <row r="1196" spans="6:6" x14ac:dyDescent="0.45">
      <c r="F1196" s="89" t="str">
        <f>IF(B1196="","",IF(E1196="Each",D1196/C1196,IF(E1196="Count",$H$5*D1196/C1196,IF(E1196="Area",ROUNDUP(D1196/(VLOOKUP(B1196,Reference!$H$70:$AL$112,M1196,FALSE)*(C1196/$H$6)),2),ROUNDUP(D1196/(VLOOKUP(B1196,Reference!$H$70:$AL$112,M1196,FALSE)*C1196),2)))))</f>
        <v/>
      </c>
    </row>
    <row r="1197" spans="6:6" x14ac:dyDescent="0.45">
      <c r="F1197" s="89" t="str">
        <f>IF(B1197="","",IF(E1197="Each",D1197/C1197,IF(E1197="Count",$H$5*D1197/C1197,IF(E1197="Area",ROUNDUP(D1197/(VLOOKUP(B1197,Reference!$H$70:$AL$112,M1197,FALSE)*(C1197/$H$6)),2),ROUNDUP(D1197/(VLOOKUP(B1197,Reference!$H$70:$AL$112,M1197,FALSE)*C1197),2)))))</f>
        <v/>
      </c>
    </row>
    <row r="1198" spans="6:6" x14ac:dyDescent="0.45">
      <c r="F1198" s="89" t="str">
        <f>IF(B1198="","",IF(E1198="Each",D1198/C1198,IF(E1198="Count",$H$5*D1198/C1198,IF(E1198="Area",ROUNDUP(D1198/(VLOOKUP(B1198,Reference!$H$70:$AL$112,M1198,FALSE)*(C1198/$H$6)),2),ROUNDUP(D1198/(VLOOKUP(B1198,Reference!$H$70:$AL$112,M1198,FALSE)*C1198),2)))))</f>
        <v/>
      </c>
    </row>
    <row r="1199" spans="6:6" x14ac:dyDescent="0.45">
      <c r="F1199" s="89" t="str">
        <f>IF(B1199="","",IF(E1199="Each",D1199/C1199,IF(E1199="Count",$H$5*D1199/C1199,IF(E1199="Area",ROUNDUP(D1199/(VLOOKUP(B1199,Reference!$H$70:$AL$112,M1199,FALSE)*(C1199/$H$6)),2),ROUNDUP(D1199/(VLOOKUP(B1199,Reference!$H$70:$AL$112,M1199,FALSE)*C1199),2)))))</f>
        <v/>
      </c>
    </row>
    <row r="1200" spans="6:6" x14ac:dyDescent="0.45">
      <c r="F1200" s="89" t="str">
        <f>IF(B1200="","",IF(E1200="Each",D1200/C1200,IF(E1200="Count",$H$5*D1200/C1200,IF(E1200="Area",ROUNDUP(D1200/(VLOOKUP(B1200,Reference!$H$70:$AL$112,M1200,FALSE)*(C1200/$H$6)),2),ROUNDUP(D1200/(VLOOKUP(B1200,Reference!$H$70:$AL$112,M1200,FALSE)*C1200),2)))))</f>
        <v/>
      </c>
    </row>
    <row r="1201" spans="6:6" x14ac:dyDescent="0.45">
      <c r="F1201" s="89" t="str">
        <f>IF(B1201="","",IF(E1201="Each",D1201/C1201,IF(E1201="Count",$H$5*D1201/C1201,IF(E1201="Area",ROUNDUP(D1201/(VLOOKUP(B1201,Reference!$H$70:$AL$112,M1201,FALSE)*(C1201/$H$6)),2),ROUNDUP(D1201/(VLOOKUP(B1201,Reference!$H$70:$AL$112,M1201,FALSE)*C1201),2)))))</f>
        <v/>
      </c>
    </row>
    <row r="1202" spans="6:6" x14ac:dyDescent="0.45">
      <c r="F1202" s="89" t="str">
        <f>IF(B1202="","",IF(E1202="Each",D1202/C1202,IF(E1202="Count",$H$5*D1202/C1202,IF(E1202="Area",ROUNDUP(D1202/(VLOOKUP(B1202,Reference!$H$70:$AL$112,M1202,FALSE)*(C1202/$H$6)),2),ROUNDUP(D1202/(VLOOKUP(B1202,Reference!$H$70:$AL$112,M1202,FALSE)*C1202),2)))))</f>
        <v/>
      </c>
    </row>
    <row r="1203" spans="6:6" x14ac:dyDescent="0.45">
      <c r="F1203" s="89" t="str">
        <f>IF(B1203="","",IF(E1203="Each",D1203/C1203,IF(E1203="Count",$H$5*D1203/C1203,IF(E1203="Area",ROUNDUP(D1203/(VLOOKUP(B1203,Reference!$H$70:$AL$112,M1203,FALSE)*(C1203/$H$6)),2),ROUNDUP(D1203/(VLOOKUP(B1203,Reference!$H$70:$AL$112,M1203,FALSE)*C1203),2)))))</f>
        <v/>
      </c>
    </row>
    <row r="1204" spans="6:6" x14ac:dyDescent="0.45">
      <c r="F1204" s="89" t="str">
        <f>IF(B1204="","",IF(E1204="Each",D1204/C1204,IF(E1204="Count",$H$5*D1204/C1204,IF(E1204="Area",ROUNDUP(D1204/(VLOOKUP(B1204,Reference!$H$70:$AL$112,M1204,FALSE)*(C1204/$H$6)),2),ROUNDUP(D1204/(VLOOKUP(B1204,Reference!$H$70:$AL$112,M1204,FALSE)*C1204),2)))))</f>
        <v/>
      </c>
    </row>
    <row r="1205" spans="6:6" x14ac:dyDescent="0.45">
      <c r="F1205" s="89" t="str">
        <f>IF(B1205="","",IF(E1205="Each",D1205/C1205,IF(E1205="Count",$H$5*D1205/C1205,IF(E1205="Area",ROUNDUP(D1205/(VLOOKUP(B1205,Reference!$H$70:$AL$112,M1205,FALSE)*(C1205/$H$6)),2),ROUNDUP(D1205/(VLOOKUP(B1205,Reference!$H$70:$AL$112,M1205,FALSE)*C1205),2)))))</f>
        <v/>
      </c>
    </row>
    <row r="1206" spans="6:6" x14ac:dyDescent="0.45">
      <c r="F1206" s="89" t="str">
        <f>IF(B1206="","",IF(E1206="Each",D1206/C1206,IF(E1206="Count",$H$5*D1206/C1206,IF(E1206="Area",ROUNDUP(D1206/(VLOOKUP(B1206,Reference!$H$70:$AL$112,M1206,FALSE)*(C1206/$H$6)),2),ROUNDUP(D1206/(VLOOKUP(B1206,Reference!$H$70:$AL$112,M1206,FALSE)*C1206),2)))))</f>
        <v/>
      </c>
    </row>
    <row r="1207" spans="6:6" x14ac:dyDescent="0.45">
      <c r="F1207" s="89" t="str">
        <f>IF(B1207="","",IF(E1207="Each",D1207/C1207,IF(E1207="Count",$H$5*D1207/C1207,IF(E1207="Area",ROUNDUP(D1207/(VLOOKUP(B1207,Reference!$H$70:$AL$112,M1207,FALSE)*(C1207/$H$6)),2),ROUNDUP(D1207/(VLOOKUP(B1207,Reference!$H$70:$AL$112,M1207,FALSE)*C1207),2)))))</f>
        <v/>
      </c>
    </row>
    <row r="1208" spans="6:6" x14ac:dyDescent="0.45">
      <c r="F1208" s="89" t="str">
        <f>IF(B1208="","",IF(E1208="Each",D1208/C1208,IF(E1208="Count",$H$5*D1208/C1208,IF(E1208="Area",ROUNDUP(D1208/(VLOOKUP(B1208,Reference!$H$70:$AL$112,M1208,FALSE)*(C1208/$H$6)),2),ROUNDUP(D1208/(VLOOKUP(B1208,Reference!$H$70:$AL$112,M1208,FALSE)*C1208),2)))))</f>
        <v/>
      </c>
    </row>
    <row r="1209" spans="6:6" x14ac:dyDescent="0.45">
      <c r="F1209" s="89" t="str">
        <f>IF(B1209="","",IF(E1209="Each",D1209/C1209,IF(E1209="Count",$H$5*D1209/C1209,IF(E1209="Area",ROUNDUP(D1209/(VLOOKUP(B1209,Reference!$H$70:$AL$112,M1209,FALSE)*(C1209/$H$6)),2),ROUNDUP(D1209/(VLOOKUP(B1209,Reference!$H$70:$AL$112,M1209,FALSE)*C1209),2)))))</f>
        <v/>
      </c>
    </row>
    <row r="1210" spans="6:6" x14ac:dyDescent="0.45">
      <c r="F1210" s="89" t="str">
        <f>IF(B1210="","",IF(E1210="Each",D1210/C1210,IF(E1210="Count",$H$5*D1210/C1210,IF(E1210="Area",ROUNDUP(D1210/(VLOOKUP(B1210,Reference!$H$70:$AL$112,M1210,FALSE)*(C1210/$H$6)),2),ROUNDUP(D1210/(VLOOKUP(B1210,Reference!$H$70:$AL$112,M1210,FALSE)*C1210),2)))))</f>
        <v/>
      </c>
    </row>
    <row r="1211" spans="6:6" x14ac:dyDescent="0.45">
      <c r="F1211" s="89" t="str">
        <f>IF(B1211="","",IF(E1211="Each",D1211/C1211,IF(E1211="Count",$H$5*D1211/C1211,IF(E1211="Area",ROUNDUP(D1211/(VLOOKUP(B1211,Reference!$H$70:$AL$112,M1211,FALSE)*(C1211/$H$6)),2),ROUNDUP(D1211/(VLOOKUP(B1211,Reference!$H$70:$AL$112,M1211,FALSE)*C1211),2)))))</f>
        <v/>
      </c>
    </row>
    <row r="1212" spans="6:6" x14ac:dyDescent="0.45">
      <c r="F1212" s="89" t="str">
        <f>IF(B1212="","",IF(E1212="Each",D1212/C1212,IF(E1212="Count",$H$5*D1212/C1212,IF(E1212="Area",ROUNDUP(D1212/(VLOOKUP(B1212,Reference!$H$70:$AL$112,M1212,FALSE)*(C1212/$H$6)),2),ROUNDUP(D1212/(VLOOKUP(B1212,Reference!$H$70:$AL$112,M1212,FALSE)*C1212),2)))))</f>
        <v/>
      </c>
    </row>
    <row r="1213" spans="6:6" x14ac:dyDescent="0.45">
      <c r="F1213" s="89" t="str">
        <f>IF(B1213="","",IF(E1213="Each",D1213/C1213,IF(E1213="Count",$H$5*D1213/C1213,IF(E1213="Area",ROUNDUP(D1213/(VLOOKUP(B1213,Reference!$H$70:$AL$112,M1213,FALSE)*(C1213/$H$6)),2),ROUNDUP(D1213/(VLOOKUP(B1213,Reference!$H$70:$AL$112,M1213,FALSE)*C1213),2)))))</f>
        <v/>
      </c>
    </row>
    <row r="1214" spans="6:6" x14ac:dyDescent="0.45">
      <c r="F1214" s="89" t="str">
        <f>IF(B1214="","",IF(E1214="Each",D1214/C1214,IF(E1214="Count",$H$5*D1214/C1214,IF(E1214="Area",ROUNDUP(D1214/(VLOOKUP(B1214,Reference!$H$70:$AL$112,M1214,FALSE)*(C1214/$H$6)),2),ROUNDUP(D1214/(VLOOKUP(B1214,Reference!$H$70:$AL$112,M1214,FALSE)*C1214),2)))))</f>
        <v/>
      </c>
    </row>
    <row r="1215" spans="6:6" x14ac:dyDescent="0.45">
      <c r="F1215" s="89" t="str">
        <f>IF(B1215="","",IF(E1215="Each",D1215/C1215,IF(E1215="Count",$H$5*D1215/C1215,IF(E1215="Area",ROUNDUP(D1215/(VLOOKUP(B1215,Reference!$H$70:$AL$112,M1215,FALSE)*(C1215/$H$6)),2),ROUNDUP(D1215/(VLOOKUP(B1215,Reference!$H$70:$AL$112,M1215,FALSE)*C1215),2)))))</f>
        <v/>
      </c>
    </row>
    <row r="1216" spans="6:6" x14ac:dyDescent="0.45">
      <c r="F1216" s="89" t="str">
        <f>IF(B1216="","",IF(E1216="Each",D1216/C1216,IF(E1216="Count",$H$5*D1216/C1216,IF(E1216="Area",ROUNDUP(D1216/(VLOOKUP(B1216,Reference!$H$70:$AL$112,M1216,FALSE)*(C1216/$H$6)),2),ROUNDUP(D1216/(VLOOKUP(B1216,Reference!$H$70:$AL$112,M1216,FALSE)*C1216),2)))))</f>
        <v/>
      </c>
    </row>
    <row r="1217" spans="6:6" x14ac:dyDescent="0.45">
      <c r="F1217" s="89" t="str">
        <f>IF(B1217="","",IF(E1217="Each",D1217/C1217,IF(E1217="Count",$H$5*D1217/C1217,IF(E1217="Area",ROUNDUP(D1217/(VLOOKUP(B1217,Reference!$H$70:$AL$112,M1217,FALSE)*(C1217/$H$6)),2),ROUNDUP(D1217/(VLOOKUP(B1217,Reference!$H$70:$AL$112,M1217,FALSE)*C1217),2)))))</f>
        <v/>
      </c>
    </row>
    <row r="1218" spans="6:6" x14ac:dyDescent="0.45">
      <c r="F1218" s="89" t="str">
        <f>IF(B1218="","",IF(E1218="Each",D1218/C1218,IF(E1218="Count",$H$5*D1218/C1218,IF(E1218="Area",ROUNDUP(D1218/(VLOOKUP(B1218,Reference!$H$70:$AL$112,M1218,FALSE)*(C1218/$H$6)),2),ROUNDUP(D1218/(VLOOKUP(B1218,Reference!$H$70:$AL$112,M1218,FALSE)*C1218),2)))))</f>
        <v/>
      </c>
    </row>
    <row r="1219" spans="6:6" x14ac:dyDescent="0.45">
      <c r="F1219" s="89" t="str">
        <f>IF(B1219="","",IF(E1219="Each",D1219/C1219,IF(E1219="Count",$H$5*D1219/C1219,IF(E1219="Area",ROUNDUP(D1219/(VLOOKUP(B1219,Reference!$H$70:$AL$112,M1219,FALSE)*(C1219/$H$6)),2),ROUNDUP(D1219/(VLOOKUP(B1219,Reference!$H$70:$AL$112,M1219,FALSE)*C1219),2)))))</f>
        <v/>
      </c>
    </row>
    <row r="1220" spans="6:6" x14ac:dyDescent="0.45">
      <c r="F1220" s="89" t="str">
        <f>IF(B1220="","",IF(E1220="Each",D1220/C1220,IF(E1220="Count",$H$5*D1220/C1220,IF(E1220="Area",ROUNDUP(D1220/(VLOOKUP(B1220,Reference!$H$70:$AL$112,M1220,FALSE)*(C1220/$H$6)),2),ROUNDUP(D1220/(VLOOKUP(B1220,Reference!$H$70:$AL$112,M1220,FALSE)*C1220),2)))))</f>
        <v/>
      </c>
    </row>
    <row r="1221" spans="6:6" x14ac:dyDescent="0.45">
      <c r="F1221" s="89" t="str">
        <f>IF(B1221="","",IF(E1221="Each",D1221/C1221,IF(E1221="Count",$H$5*D1221/C1221,IF(E1221="Area",ROUNDUP(D1221/(VLOOKUP(B1221,Reference!$H$70:$AL$112,M1221,FALSE)*(C1221/$H$6)),2),ROUNDUP(D1221/(VLOOKUP(B1221,Reference!$H$70:$AL$112,M1221,FALSE)*C1221),2)))))</f>
        <v/>
      </c>
    </row>
    <row r="1222" spans="6:6" x14ac:dyDescent="0.45">
      <c r="F1222" s="89" t="str">
        <f>IF(B1222="","",IF(E1222="Each",D1222/C1222,IF(E1222="Count",$H$5*D1222/C1222,IF(E1222="Area",ROUNDUP(D1222/(VLOOKUP(B1222,Reference!$H$70:$AL$112,M1222,FALSE)*(C1222/$H$6)),2),ROUNDUP(D1222/(VLOOKUP(B1222,Reference!$H$70:$AL$112,M1222,FALSE)*C1222),2)))))</f>
        <v/>
      </c>
    </row>
    <row r="1223" spans="6:6" x14ac:dyDescent="0.45">
      <c r="F1223" s="89" t="str">
        <f>IF(B1223="","",IF(E1223="Each",D1223/C1223,IF(E1223="Count",$H$5*D1223/C1223,IF(E1223="Area",ROUNDUP(D1223/(VLOOKUP(B1223,Reference!$H$70:$AL$112,M1223,FALSE)*(C1223/$H$6)),2),ROUNDUP(D1223/(VLOOKUP(B1223,Reference!$H$70:$AL$112,M1223,FALSE)*C1223),2)))))</f>
        <v/>
      </c>
    </row>
    <row r="1224" spans="6:6" x14ac:dyDescent="0.45">
      <c r="F1224" s="89" t="str">
        <f>IF(B1224="","",IF(E1224="Each",D1224/C1224,IF(E1224="Count",$H$5*D1224/C1224,IF(E1224="Area",ROUNDUP(D1224/(VLOOKUP(B1224,Reference!$H$70:$AL$112,M1224,FALSE)*(C1224/$H$6)),2),ROUNDUP(D1224/(VLOOKUP(B1224,Reference!$H$70:$AL$112,M1224,FALSE)*C1224),2)))))</f>
        <v/>
      </c>
    </row>
    <row r="1225" spans="6:6" x14ac:dyDescent="0.45">
      <c r="F1225" s="89" t="str">
        <f>IF(B1225="","",IF(E1225="Each",D1225/C1225,IF(E1225="Count",$H$5*D1225/C1225,IF(E1225="Area",ROUNDUP(D1225/(VLOOKUP(B1225,Reference!$H$70:$AL$112,M1225,FALSE)*(C1225/$H$6)),2),ROUNDUP(D1225/(VLOOKUP(B1225,Reference!$H$70:$AL$112,M1225,FALSE)*C1225),2)))))</f>
        <v/>
      </c>
    </row>
    <row r="1226" spans="6:6" x14ac:dyDescent="0.45">
      <c r="F1226" s="89" t="str">
        <f>IF(B1226="","",IF(E1226="Each",D1226/C1226,IF(E1226="Count",$H$5*D1226/C1226,IF(E1226="Area",ROUNDUP(D1226/(VLOOKUP(B1226,Reference!$H$70:$AL$112,M1226,FALSE)*(C1226/$H$6)),2),ROUNDUP(D1226/(VLOOKUP(B1226,Reference!$H$70:$AL$112,M1226,FALSE)*C1226),2)))))</f>
        <v/>
      </c>
    </row>
    <row r="1227" spans="6:6" x14ac:dyDescent="0.45">
      <c r="F1227" s="89" t="str">
        <f>IF(B1227="","",IF(E1227="Each",D1227/C1227,IF(E1227="Count",$H$5*D1227/C1227,IF(E1227="Area",ROUNDUP(D1227/(VLOOKUP(B1227,Reference!$H$70:$AL$112,M1227,FALSE)*(C1227/$H$6)),2),ROUNDUP(D1227/(VLOOKUP(B1227,Reference!$H$70:$AL$112,M1227,FALSE)*C1227),2)))))</f>
        <v/>
      </c>
    </row>
    <row r="1228" spans="6:6" x14ac:dyDescent="0.45">
      <c r="F1228" s="89" t="str">
        <f>IF(B1228="","",IF(E1228="Each",D1228/C1228,IF(E1228="Count",$H$5*D1228/C1228,IF(E1228="Area",ROUNDUP(D1228/(VLOOKUP(B1228,Reference!$H$70:$AL$112,M1228,FALSE)*(C1228/$H$6)),2),ROUNDUP(D1228/(VLOOKUP(B1228,Reference!$H$70:$AL$112,M1228,FALSE)*C1228),2)))))</f>
        <v/>
      </c>
    </row>
    <row r="1229" spans="6:6" x14ac:dyDescent="0.45">
      <c r="F1229" s="89" t="str">
        <f>IF(B1229="","",IF(E1229="Each",D1229/C1229,IF(E1229="Count",$H$5*D1229/C1229,IF(E1229="Area",ROUNDUP(D1229/(VLOOKUP(B1229,Reference!$H$70:$AL$112,M1229,FALSE)*(C1229/$H$6)),2),ROUNDUP(D1229/(VLOOKUP(B1229,Reference!$H$70:$AL$112,M1229,FALSE)*C1229),2)))))</f>
        <v/>
      </c>
    </row>
    <row r="1230" spans="6:6" x14ac:dyDescent="0.45">
      <c r="F1230" s="89" t="str">
        <f>IF(B1230="","",IF(E1230="Each",D1230/C1230,IF(E1230="Count",$H$5*D1230/C1230,IF(E1230="Area",ROUNDUP(D1230/(VLOOKUP(B1230,Reference!$H$70:$AL$112,M1230,FALSE)*(C1230/$H$6)),2),ROUNDUP(D1230/(VLOOKUP(B1230,Reference!$H$70:$AL$112,M1230,FALSE)*C1230),2)))))</f>
        <v/>
      </c>
    </row>
    <row r="1231" spans="6:6" x14ac:dyDescent="0.45">
      <c r="F1231" s="89" t="str">
        <f>IF(B1231="","",IF(E1231="Each",D1231/C1231,IF(E1231="Count",$H$5*D1231/C1231,IF(E1231="Area",ROUNDUP(D1231/(VLOOKUP(B1231,Reference!$H$70:$AL$112,M1231,FALSE)*(C1231/$H$6)),2),ROUNDUP(D1231/(VLOOKUP(B1231,Reference!$H$70:$AL$112,M1231,FALSE)*C1231),2)))))</f>
        <v/>
      </c>
    </row>
    <row r="1232" spans="6:6" x14ac:dyDescent="0.45">
      <c r="F1232" s="89" t="str">
        <f>IF(B1232="","",IF(E1232="Each",D1232/C1232,IF(E1232="Count",$H$5*D1232/C1232,IF(E1232="Area",ROUNDUP(D1232/(VLOOKUP(B1232,Reference!$H$70:$AL$112,M1232,FALSE)*(C1232/$H$6)),2),ROUNDUP(D1232/(VLOOKUP(B1232,Reference!$H$70:$AL$112,M1232,FALSE)*C1232),2)))))</f>
        <v/>
      </c>
    </row>
    <row r="1233" spans="6:6" x14ac:dyDescent="0.45">
      <c r="F1233" s="89" t="str">
        <f>IF(B1233="","",IF(E1233="Each",D1233/C1233,IF(E1233="Count",$H$5*D1233/C1233,IF(E1233="Area",ROUNDUP(D1233/(VLOOKUP(B1233,Reference!$H$70:$AL$112,M1233,FALSE)*(C1233/$H$6)),2),ROUNDUP(D1233/(VLOOKUP(B1233,Reference!$H$70:$AL$112,M1233,FALSE)*C1233),2)))))</f>
        <v/>
      </c>
    </row>
    <row r="1234" spans="6:6" x14ac:dyDescent="0.45">
      <c r="F1234" s="89" t="str">
        <f>IF(B1234="","",IF(E1234="Each",D1234/C1234,IF(E1234="Count",$H$5*D1234/C1234,IF(E1234="Area",ROUNDUP(D1234/(VLOOKUP(B1234,Reference!$H$70:$AL$112,M1234,FALSE)*(C1234/$H$6)),2),ROUNDUP(D1234/(VLOOKUP(B1234,Reference!$H$70:$AL$112,M1234,FALSE)*C1234),2)))))</f>
        <v/>
      </c>
    </row>
    <row r="1235" spans="6:6" x14ac:dyDescent="0.45">
      <c r="F1235" s="89" t="str">
        <f>IF(B1235="","",IF(E1235="Each",D1235/C1235,IF(E1235="Count",$H$5*D1235/C1235,IF(E1235="Area",ROUNDUP(D1235/(VLOOKUP(B1235,Reference!$H$70:$AL$112,M1235,FALSE)*(C1235/$H$6)),2),ROUNDUP(D1235/(VLOOKUP(B1235,Reference!$H$70:$AL$112,M1235,FALSE)*C1235),2)))))</f>
        <v/>
      </c>
    </row>
    <row r="1236" spans="6:6" x14ac:dyDescent="0.45">
      <c r="F1236" s="89" t="str">
        <f>IF(B1236="","",IF(E1236="Each",D1236/C1236,IF(E1236="Count",$H$5*D1236/C1236,IF(E1236="Area",ROUNDUP(D1236/(VLOOKUP(B1236,Reference!$H$70:$AL$112,M1236,FALSE)*(C1236/$H$6)),2),ROUNDUP(D1236/(VLOOKUP(B1236,Reference!$H$70:$AL$112,M1236,FALSE)*C1236),2)))))</f>
        <v/>
      </c>
    </row>
    <row r="1237" spans="6:6" x14ac:dyDescent="0.45">
      <c r="F1237" s="89" t="str">
        <f>IF(B1237="","",IF(E1237="Each",D1237/C1237,IF(E1237="Count",$H$5*D1237/C1237,IF(E1237="Area",ROUNDUP(D1237/(VLOOKUP(B1237,Reference!$H$70:$AL$112,M1237,FALSE)*(C1237/$H$6)),2),ROUNDUP(D1237/(VLOOKUP(B1237,Reference!$H$70:$AL$112,M1237,FALSE)*C1237),2)))))</f>
        <v/>
      </c>
    </row>
    <row r="1238" spans="6:6" x14ac:dyDescent="0.45">
      <c r="F1238" s="89" t="str">
        <f>IF(B1238="","",IF(E1238="Each",D1238/C1238,IF(E1238="Count",$H$5*D1238/C1238,IF(E1238="Area",ROUNDUP(D1238/(VLOOKUP(B1238,Reference!$H$70:$AL$112,M1238,FALSE)*(C1238/$H$6)),2),ROUNDUP(D1238/(VLOOKUP(B1238,Reference!$H$70:$AL$112,M1238,FALSE)*C1238),2)))))</f>
        <v/>
      </c>
    </row>
    <row r="1239" spans="6:6" x14ac:dyDescent="0.45">
      <c r="F1239" s="89" t="str">
        <f>IF(B1239="","",IF(E1239="Each",D1239/C1239,IF(E1239="Count",$H$5*D1239/C1239,IF(E1239="Area",ROUNDUP(D1239/(VLOOKUP(B1239,Reference!$H$70:$AL$112,M1239,FALSE)*(C1239/$H$6)),2),ROUNDUP(D1239/(VLOOKUP(B1239,Reference!$H$70:$AL$112,M1239,FALSE)*C1239),2)))))</f>
        <v/>
      </c>
    </row>
    <row r="1240" spans="6:6" x14ac:dyDescent="0.45">
      <c r="F1240" s="89" t="str">
        <f>IF(B1240="","",IF(E1240="Each",D1240/C1240,IF(E1240="Count",$H$5*D1240/C1240,IF(E1240="Area",ROUNDUP(D1240/(VLOOKUP(B1240,Reference!$H$70:$AL$112,M1240,FALSE)*(C1240/$H$6)),2),ROUNDUP(D1240/(VLOOKUP(B1240,Reference!$H$70:$AL$112,M1240,FALSE)*C1240),2)))))</f>
        <v/>
      </c>
    </row>
    <row r="1241" spans="6:6" x14ac:dyDescent="0.45">
      <c r="F1241" s="89" t="str">
        <f>IF(B1241="","",IF(E1241="Each",D1241/C1241,IF(E1241="Count",$H$5*D1241/C1241,IF(E1241="Area",ROUNDUP(D1241/(VLOOKUP(B1241,Reference!$H$70:$AL$112,M1241,FALSE)*(C1241/$H$6)),2),ROUNDUP(D1241/(VLOOKUP(B1241,Reference!$H$70:$AL$112,M1241,FALSE)*C1241),2)))))</f>
        <v/>
      </c>
    </row>
    <row r="1242" spans="6:6" x14ac:dyDescent="0.45">
      <c r="F1242" s="89" t="str">
        <f>IF(B1242="","",IF(E1242="Each",D1242/C1242,IF(E1242="Count",$H$5*D1242/C1242,IF(E1242="Area",ROUNDUP(D1242/(VLOOKUP(B1242,Reference!$H$70:$AL$112,M1242,FALSE)*(C1242/$H$6)),2),ROUNDUP(D1242/(VLOOKUP(B1242,Reference!$H$70:$AL$112,M1242,FALSE)*C1242),2)))))</f>
        <v/>
      </c>
    </row>
    <row r="1243" spans="6:6" x14ac:dyDescent="0.45">
      <c r="F1243" s="89" t="str">
        <f>IF(B1243="","",IF(E1243="Each",D1243/C1243,IF(E1243="Count",$H$5*D1243/C1243,IF(E1243="Area",ROUNDUP(D1243/(VLOOKUP(B1243,Reference!$H$70:$AL$112,M1243,FALSE)*(C1243/$H$6)),2),ROUNDUP(D1243/(VLOOKUP(B1243,Reference!$H$70:$AL$112,M1243,FALSE)*C1243),2)))))</f>
        <v/>
      </c>
    </row>
    <row r="1244" spans="6:6" x14ac:dyDescent="0.45">
      <c r="F1244" s="89" t="str">
        <f>IF(B1244="","",IF(E1244="Each",D1244/C1244,IF(E1244="Count",$H$5*D1244/C1244,IF(E1244="Area",ROUNDUP(D1244/(VLOOKUP(B1244,Reference!$H$70:$AL$112,M1244,FALSE)*(C1244/$H$6)),2),ROUNDUP(D1244/(VLOOKUP(B1244,Reference!$H$70:$AL$112,M1244,FALSE)*C1244),2)))))</f>
        <v/>
      </c>
    </row>
    <row r="1245" spans="6:6" x14ac:dyDescent="0.45">
      <c r="F1245" s="89" t="str">
        <f>IF(B1245="","",IF(E1245="Each",D1245/C1245,IF(E1245="Count",$H$5*D1245/C1245,IF(E1245="Area",ROUNDUP(D1245/(VLOOKUP(B1245,Reference!$H$70:$AL$112,M1245,FALSE)*(C1245/$H$6)),2),ROUNDUP(D1245/(VLOOKUP(B1245,Reference!$H$70:$AL$112,M1245,FALSE)*C1245),2)))))</f>
        <v/>
      </c>
    </row>
    <row r="1246" spans="6:6" x14ac:dyDescent="0.45">
      <c r="F1246" s="89" t="str">
        <f>IF(B1246="","",IF(E1246="Each",D1246/C1246,IF(E1246="Count",$H$5*D1246/C1246,IF(E1246="Area",ROUNDUP(D1246/(VLOOKUP(B1246,Reference!$H$70:$AL$112,M1246,FALSE)*(C1246/$H$6)),2),ROUNDUP(D1246/(VLOOKUP(B1246,Reference!$H$70:$AL$112,M1246,FALSE)*C1246),2)))))</f>
        <v/>
      </c>
    </row>
    <row r="1247" spans="6:6" x14ac:dyDescent="0.45">
      <c r="F1247" s="89" t="str">
        <f>IF(B1247="","",IF(E1247="Each",D1247/C1247,IF(E1247="Count",$H$5*D1247/C1247,IF(E1247="Area",ROUNDUP(D1247/(VLOOKUP(B1247,Reference!$H$70:$AL$112,M1247,FALSE)*(C1247/$H$6)),2),ROUNDUP(D1247/(VLOOKUP(B1247,Reference!$H$70:$AL$112,M1247,FALSE)*C1247),2)))))</f>
        <v/>
      </c>
    </row>
    <row r="1248" spans="6:6" x14ac:dyDescent="0.45">
      <c r="F1248" s="89" t="str">
        <f>IF(B1248="","",IF(E1248="Each",D1248/C1248,IF(E1248="Count",$H$5*D1248/C1248,IF(E1248="Area",ROUNDUP(D1248/(VLOOKUP(B1248,Reference!$H$70:$AL$112,M1248,FALSE)*(C1248/$H$6)),2),ROUNDUP(D1248/(VLOOKUP(B1248,Reference!$H$70:$AL$112,M1248,FALSE)*C1248),2)))))</f>
        <v/>
      </c>
    </row>
    <row r="1249" spans="6:6" x14ac:dyDescent="0.45">
      <c r="F1249" s="89" t="str">
        <f>IF(B1249="","",IF(E1249="Each",D1249/C1249,IF(E1249="Count",$H$5*D1249/C1249,IF(E1249="Area",ROUNDUP(D1249/(VLOOKUP(B1249,Reference!$H$70:$AL$112,M1249,FALSE)*(C1249/$H$6)),2),ROUNDUP(D1249/(VLOOKUP(B1249,Reference!$H$70:$AL$112,M1249,FALSE)*C1249),2)))))</f>
        <v/>
      </c>
    </row>
    <row r="1250" spans="6:6" x14ac:dyDescent="0.45">
      <c r="F1250" s="89" t="str">
        <f>IF(B1250="","",IF(E1250="Each",D1250/C1250,IF(E1250="Count",$H$5*D1250/C1250,IF(E1250="Area",ROUNDUP(D1250/(VLOOKUP(B1250,Reference!$H$70:$AL$112,M1250,FALSE)*(C1250/$H$6)),2),ROUNDUP(D1250/(VLOOKUP(B1250,Reference!$H$70:$AL$112,M1250,FALSE)*C1250),2)))))</f>
        <v/>
      </c>
    </row>
    <row r="1251" spans="6:6" x14ac:dyDescent="0.45">
      <c r="F1251" s="89" t="str">
        <f>IF(B1251="","",IF(E1251="Each",D1251/C1251,IF(E1251="Count",$H$5*D1251/C1251,IF(E1251="Area",ROUNDUP(D1251/(VLOOKUP(B1251,Reference!$H$70:$AL$112,M1251,FALSE)*(C1251/$H$6)),2),ROUNDUP(D1251/(VLOOKUP(B1251,Reference!$H$70:$AL$112,M1251,FALSE)*C1251),2)))))</f>
        <v/>
      </c>
    </row>
    <row r="1252" spans="6:6" x14ac:dyDescent="0.45">
      <c r="F1252" s="89" t="str">
        <f>IF(B1252="","",IF(E1252="Each",D1252/C1252,IF(E1252="Count",$H$5*D1252/C1252,IF(E1252="Area",ROUNDUP(D1252/(VLOOKUP(B1252,Reference!$H$70:$AL$112,M1252,FALSE)*(C1252/$H$6)),2),ROUNDUP(D1252/(VLOOKUP(B1252,Reference!$H$70:$AL$112,M1252,FALSE)*C1252),2)))))</f>
        <v/>
      </c>
    </row>
    <row r="1253" spans="6:6" x14ac:dyDescent="0.45">
      <c r="F1253" s="89" t="str">
        <f>IF(B1253="","",IF(E1253="Each",D1253/C1253,IF(E1253="Count",$H$5*D1253/C1253,IF(E1253="Area",ROUNDUP(D1253/(VLOOKUP(B1253,Reference!$H$70:$AL$112,M1253,FALSE)*(C1253/$H$6)),2),ROUNDUP(D1253/(VLOOKUP(B1253,Reference!$H$70:$AL$112,M1253,FALSE)*C1253),2)))))</f>
        <v/>
      </c>
    </row>
    <row r="1254" spans="6:6" x14ac:dyDescent="0.45">
      <c r="F1254" s="89" t="str">
        <f>IF(B1254="","",IF(E1254="Each",D1254/C1254,IF(E1254="Count",$H$5*D1254/C1254,IF(E1254="Area",ROUNDUP(D1254/(VLOOKUP(B1254,Reference!$H$70:$AL$112,M1254,FALSE)*(C1254/$H$6)),2),ROUNDUP(D1254/(VLOOKUP(B1254,Reference!$H$70:$AL$112,M1254,FALSE)*C1254),2)))))</f>
        <v/>
      </c>
    </row>
    <row r="1255" spans="6:6" x14ac:dyDescent="0.45">
      <c r="F1255" s="89" t="str">
        <f>IF(B1255="","",IF(E1255="Each",D1255/C1255,IF(E1255="Count",$H$5*D1255/C1255,IF(E1255="Area",ROUNDUP(D1255/(VLOOKUP(B1255,Reference!$H$70:$AL$112,M1255,FALSE)*(C1255/$H$6)),2),ROUNDUP(D1255/(VLOOKUP(B1255,Reference!$H$70:$AL$112,M1255,FALSE)*C1255),2)))))</f>
        <v/>
      </c>
    </row>
    <row r="1256" spans="6:6" x14ac:dyDescent="0.45">
      <c r="F1256" s="89" t="str">
        <f>IF(B1256="","",IF(E1256="Each",D1256/C1256,IF(E1256="Count",$H$5*D1256/C1256,IF(E1256="Area",ROUNDUP(D1256/(VLOOKUP(B1256,Reference!$H$70:$AL$112,M1256,FALSE)*(C1256/$H$6)),2),ROUNDUP(D1256/(VLOOKUP(B1256,Reference!$H$70:$AL$112,M1256,FALSE)*C1256),2)))))</f>
        <v/>
      </c>
    </row>
    <row r="1257" spans="6:6" x14ac:dyDescent="0.45">
      <c r="F1257" s="89" t="str">
        <f>IF(B1257="","",IF(E1257="Each",D1257/C1257,IF(E1257="Count",$H$5*D1257/C1257,IF(E1257="Area",ROUNDUP(D1257/(VLOOKUP(B1257,Reference!$H$70:$AL$112,M1257,FALSE)*(C1257/$H$6)),2),ROUNDUP(D1257/(VLOOKUP(B1257,Reference!$H$70:$AL$112,M1257,FALSE)*C1257),2)))))</f>
        <v/>
      </c>
    </row>
    <row r="1258" spans="6:6" x14ac:dyDescent="0.45">
      <c r="F1258" s="89" t="str">
        <f>IF(B1258="","",IF(E1258="Each",D1258/C1258,IF(E1258="Count",$H$5*D1258/C1258,IF(E1258="Area",ROUNDUP(D1258/(VLOOKUP(B1258,Reference!$H$70:$AL$112,M1258,FALSE)*(C1258/$H$6)),2),ROUNDUP(D1258/(VLOOKUP(B1258,Reference!$H$70:$AL$112,M1258,FALSE)*C1258),2)))))</f>
        <v/>
      </c>
    </row>
    <row r="1259" spans="6:6" x14ac:dyDescent="0.45">
      <c r="F1259" s="89" t="str">
        <f>IF(B1259="","",IF(E1259="Each",D1259/C1259,IF(E1259="Count",$H$5*D1259/C1259,IF(E1259="Area",ROUNDUP(D1259/(VLOOKUP(B1259,Reference!$H$70:$AL$112,M1259,FALSE)*(C1259/$H$6)),2),ROUNDUP(D1259/(VLOOKUP(B1259,Reference!$H$70:$AL$112,M1259,FALSE)*C1259),2)))))</f>
        <v/>
      </c>
    </row>
    <row r="1260" spans="6:6" x14ac:dyDescent="0.45">
      <c r="F1260" s="89" t="str">
        <f>IF(B1260="","",IF(E1260="Each",D1260/C1260,IF(E1260="Count",$H$5*D1260/C1260,IF(E1260="Area",ROUNDUP(D1260/(VLOOKUP(B1260,Reference!$H$70:$AL$112,M1260,FALSE)*(C1260/$H$6)),2),ROUNDUP(D1260/(VLOOKUP(B1260,Reference!$H$70:$AL$112,M1260,FALSE)*C1260),2)))))</f>
        <v/>
      </c>
    </row>
    <row r="1261" spans="6:6" x14ac:dyDescent="0.45">
      <c r="F1261" s="89" t="str">
        <f>IF(B1261="","",IF(E1261="Each",D1261/C1261,IF(E1261="Count",$H$5*D1261/C1261,IF(E1261="Area",ROUNDUP(D1261/(VLOOKUP(B1261,Reference!$H$70:$AL$112,M1261,FALSE)*(C1261/$H$6)),2),ROUNDUP(D1261/(VLOOKUP(B1261,Reference!$H$70:$AL$112,M1261,FALSE)*C1261),2)))))</f>
        <v/>
      </c>
    </row>
    <row r="1262" spans="6:6" x14ac:dyDescent="0.45">
      <c r="F1262" s="89" t="str">
        <f>IF(B1262="","",IF(E1262="Each",D1262/C1262,IF(E1262="Count",$H$5*D1262/C1262,IF(E1262="Area",ROUNDUP(D1262/(VLOOKUP(B1262,Reference!$H$70:$AL$112,M1262,FALSE)*(C1262/$H$6)),2),ROUNDUP(D1262/(VLOOKUP(B1262,Reference!$H$70:$AL$112,M1262,FALSE)*C1262),2)))))</f>
        <v/>
      </c>
    </row>
    <row r="1263" spans="6:6" x14ac:dyDescent="0.45">
      <c r="F1263" s="89" t="str">
        <f>IF(B1263="","",IF(E1263="Each",D1263/C1263,IF(E1263="Count",$H$5*D1263/C1263,IF(E1263="Area",ROUNDUP(D1263/(VLOOKUP(B1263,Reference!$H$70:$AL$112,M1263,FALSE)*(C1263/$H$6)),2),ROUNDUP(D1263/(VLOOKUP(B1263,Reference!$H$70:$AL$112,M1263,FALSE)*C1263),2)))))</f>
        <v/>
      </c>
    </row>
    <row r="1264" spans="6:6" x14ac:dyDescent="0.45">
      <c r="F1264" s="89" t="str">
        <f>IF(B1264="","",IF(E1264="Each",D1264/C1264,IF(E1264="Count",$H$5*D1264/C1264,IF(E1264="Area",ROUNDUP(D1264/(VLOOKUP(B1264,Reference!$H$70:$AL$112,M1264,FALSE)*(C1264/$H$6)),2),ROUNDUP(D1264/(VLOOKUP(B1264,Reference!$H$70:$AL$112,M1264,FALSE)*C1264),2)))))</f>
        <v/>
      </c>
    </row>
    <row r="1265" spans="6:6" x14ac:dyDescent="0.45">
      <c r="F1265" s="89" t="str">
        <f>IF(B1265="","",IF(E1265="Each",D1265/C1265,IF(E1265="Count",$H$5*D1265/C1265,IF(E1265="Area",ROUNDUP(D1265/(VLOOKUP(B1265,Reference!$H$70:$AL$112,M1265,FALSE)*(C1265/$H$6)),2),ROUNDUP(D1265/(VLOOKUP(B1265,Reference!$H$70:$AL$112,M1265,FALSE)*C1265),2)))))</f>
        <v/>
      </c>
    </row>
    <row r="1266" spans="6:6" x14ac:dyDescent="0.45">
      <c r="F1266" s="89" t="str">
        <f>IF(B1266="","",IF(E1266="Each",D1266/C1266,IF(E1266="Count",$H$5*D1266/C1266,IF(E1266="Area",ROUNDUP(D1266/(VLOOKUP(B1266,Reference!$H$70:$AL$112,M1266,FALSE)*(C1266/$H$6)),2),ROUNDUP(D1266/(VLOOKUP(B1266,Reference!$H$70:$AL$112,M1266,FALSE)*C1266),2)))))</f>
        <v/>
      </c>
    </row>
    <row r="1267" spans="6:6" x14ac:dyDescent="0.45">
      <c r="F1267" s="89" t="str">
        <f>IF(B1267="","",IF(E1267="Each",D1267/C1267,IF(E1267="Count",$H$5*D1267/C1267,IF(E1267="Area",ROUNDUP(D1267/(VLOOKUP(B1267,Reference!$H$70:$AL$112,M1267,FALSE)*(C1267/$H$6)),2),ROUNDUP(D1267/(VLOOKUP(B1267,Reference!$H$70:$AL$112,M1267,FALSE)*C1267),2)))))</f>
        <v/>
      </c>
    </row>
    <row r="1268" spans="6:6" x14ac:dyDescent="0.45">
      <c r="F1268" s="89" t="str">
        <f>IF(B1268="","",IF(E1268="Each",D1268/C1268,IF(E1268="Count",$H$5*D1268/C1268,IF(E1268="Area",ROUNDUP(D1268/(VLOOKUP(B1268,Reference!$H$70:$AL$112,M1268,FALSE)*(C1268/$H$6)),2),ROUNDUP(D1268/(VLOOKUP(B1268,Reference!$H$70:$AL$112,M1268,FALSE)*C1268),2)))))</f>
        <v/>
      </c>
    </row>
    <row r="1269" spans="6:6" x14ac:dyDescent="0.45">
      <c r="F1269" s="89" t="str">
        <f>IF(B1269="","",IF(E1269="Each",D1269/C1269,IF(E1269="Count",$H$5*D1269/C1269,IF(E1269="Area",ROUNDUP(D1269/(VLOOKUP(B1269,Reference!$H$70:$AL$112,M1269,FALSE)*(C1269/$H$6)),2),ROUNDUP(D1269/(VLOOKUP(B1269,Reference!$H$70:$AL$112,M1269,FALSE)*C1269),2)))))</f>
        <v/>
      </c>
    </row>
    <row r="1270" spans="6:6" x14ac:dyDescent="0.45">
      <c r="F1270" s="89" t="str">
        <f>IF(B1270="","",IF(E1270="Each",D1270/C1270,IF(E1270="Count",$H$5*D1270/C1270,IF(E1270="Area",ROUNDUP(D1270/(VLOOKUP(B1270,Reference!$H$70:$AL$112,M1270,FALSE)*(C1270/$H$6)),2),ROUNDUP(D1270/(VLOOKUP(B1270,Reference!$H$70:$AL$112,M1270,FALSE)*C1270),2)))))</f>
        <v/>
      </c>
    </row>
    <row r="1271" spans="6:6" x14ac:dyDescent="0.45">
      <c r="F1271" s="89" t="str">
        <f>IF(B1271="","",IF(E1271="Each",D1271/C1271,IF(E1271="Count",$H$5*D1271/C1271,IF(E1271="Area",ROUNDUP(D1271/(VLOOKUP(B1271,Reference!$H$70:$AL$112,M1271,FALSE)*(C1271/$H$6)),2),ROUNDUP(D1271/(VLOOKUP(B1271,Reference!$H$70:$AL$112,M1271,FALSE)*C1271),2)))))</f>
        <v/>
      </c>
    </row>
    <row r="1272" spans="6:6" x14ac:dyDescent="0.45">
      <c r="F1272" s="89" t="str">
        <f>IF(B1272="","",IF(E1272="Each",D1272/C1272,IF(E1272="Count",$H$5*D1272/C1272,IF(E1272="Area",ROUNDUP(D1272/(VLOOKUP(B1272,Reference!$H$70:$AL$112,M1272,FALSE)*(C1272/$H$6)),2),ROUNDUP(D1272/(VLOOKUP(B1272,Reference!$H$70:$AL$112,M1272,FALSE)*C1272),2)))))</f>
        <v/>
      </c>
    </row>
    <row r="1273" spans="6:6" x14ac:dyDescent="0.45">
      <c r="F1273" s="89" t="str">
        <f>IF(B1273="","",IF(E1273="Each",D1273/C1273,IF(E1273="Count",$H$5*D1273/C1273,IF(E1273="Area",ROUNDUP(D1273/(VLOOKUP(B1273,Reference!$H$70:$AL$112,M1273,FALSE)*(C1273/$H$6)),2),ROUNDUP(D1273/(VLOOKUP(B1273,Reference!$H$70:$AL$112,M1273,FALSE)*C1273),2)))))</f>
        <v/>
      </c>
    </row>
    <row r="1274" spans="6:6" x14ac:dyDescent="0.45">
      <c r="F1274" s="89" t="str">
        <f>IF(B1274="","",IF(E1274="Each",D1274/C1274,IF(E1274="Count",$H$5*D1274/C1274,IF(E1274="Area",ROUNDUP(D1274/(VLOOKUP(B1274,Reference!$H$70:$AL$112,M1274,FALSE)*(C1274/$H$6)),2),ROUNDUP(D1274/(VLOOKUP(B1274,Reference!$H$70:$AL$112,M1274,FALSE)*C1274),2)))))</f>
        <v/>
      </c>
    </row>
    <row r="1275" spans="6:6" x14ac:dyDescent="0.45">
      <c r="F1275" s="89" t="str">
        <f>IF(B1275="","",IF(E1275="Each",D1275/C1275,IF(E1275="Count",$H$5*D1275/C1275,IF(E1275="Area",ROUNDUP(D1275/(VLOOKUP(B1275,Reference!$H$70:$AL$112,M1275,FALSE)*(C1275/$H$6)),2),ROUNDUP(D1275/(VLOOKUP(B1275,Reference!$H$70:$AL$112,M1275,FALSE)*C1275),2)))))</f>
        <v/>
      </c>
    </row>
    <row r="1276" spans="6:6" x14ac:dyDescent="0.45">
      <c r="F1276" s="89" t="str">
        <f>IF(B1276="","",IF(E1276="Each",D1276/C1276,IF(E1276="Count",$H$5*D1276/C1276,IF(E1276="Area",ROUNDUP(D1276/(VLOOKUP(B1276,Reference!$H$70:$AL$112,M1276,FALSE)*(C1276/$H$6)),2),ROUNDUP(D1276/(VLOOKUP(B1276,Reference!$H$70:$AL$112,M1276,FALSE)*C1276),2)))))</f>
        <v/>
      </c>
    </row>
    <row r="1277" spans="6:6" x14ac:dyDescent="0.45">
      <c r="F1277" s="89" t="str">
        <f>IF(B1277="","",IF(E1277="Each",D1277/C1277,IF(E1277="Count",$H$5*D1277/C1277,IF(E1277="Area",ROUNDUP(D1277/(VLOOKUP(B1277,Reference!$H$70:$AL$112,M1277,FALSE)*(C1277/$H$6)),2),ROUNDUP(D1277/(VLOOKUP(B1277,Reference!$H$70:$AL$112,M1277,FALSE)*C1277),2)))))</f>
        <v/>
      </c>
    </row>
    <row r="1278" spans="6:6" x14ac:dyDescent="0.45">
      <c r="F1278" s="89" t="str">
        <f>IF(B1278="","",IF(E1278="Each",D1278/C1278,IF(E1278="Count",$H$5*D1278/C1278,IF(E1278="Area",ROUNDUP(D1278/(VLOOKUP(B1278,Reference!$H$70:$AL$112,M1278,FALSE)*(C1278/$H$6)),2),ROUNDUP(D1278/(VLOOKUP(B1278,Reference!$H$70:$AL$112,M1278,FALSE)*C1278),2)))))</f>
        <v/>
      </c>
    </row>
    <row r="1279" spans="6:6" x14ac:dyDescent="0.45">
      <c r="F1279" s="89" t="str">
        <f>IF(B1279="","",IF(E1279="Each",D1279/C1279,IF(E1279="Count",$H$5*D1279/C1279,IF(E1279="Area",ROUNDUP(D1279/(VLOOKUP(B1279,Reference!$H$70:$AL$112,M1279,FALSE)*(C1279/$H$6)),2),ROUNDUP(D1279/(VLOOKUP(B1279,Reference!$H$70:$AL$112,M1279,FALSE)*C1279),2)))))</f>
        <v/>
      </c>
    </row>
    <row r="1280" spans="6:6" x14ac:dyDescent="0.45">
      <c r="F1280" s="89" t="str">
        <f>IF(B1280="","",IF(E1280="Each",D1280/C1280,IF(E1280="Count",$H$5*D1280/C1280,IF(E1280="Area",ROUNDUP(D1280/(VLOOKUP(B1280,Reference!$H$70:$AL$112,M1280,FALSE)*(C1280/$H$6)),2),ROUNDUP(D1280/(VLOOKUP(B1280,Reference!$H$70:$AL$112,M1280,FALSE)*C1280),2)))))</f>
        <v/>
      </c>
    </row>
    <row r="1281" spans="6:6" x14ac:dyDescent="0.45">
      <c r="F1281" s="89" t="str">
        <f>IF(B1281="","",IF(E1281="Each",D1281/C1281,IF(E1281="Count",$H$5*D1281/C1281,IF(E1281="Area",ROUNDUP(D1281/(VLOOKUP(B1281,Reference!$H$70:$AL$112,M1281,FALSE)*(C1281/$H$6)),2),ROUNDUP(D1281/(VLOOKUP(B1281,Reference!$H$70:$AL$112,M1281,FALSE)*C1281),2)))))</f>
        <v/>
      </c>
    </row>
    <row r="1282" spans="6:6" x14ac:dyDescent="0.45">
      <c r="F1282" s="89" t="str">
        <f>IF(B1282="","",IF(E1282="Each",D1282/C1282,IF(E1282="Count",$H$5*D1282/C1282,IF(E1282="Area",ROUNDUP(D1282/(VLOOKUP(B1282,Reference!$H$70:$AL$112,M1282,FALSE)*(C1282/$H$6)),2),ROUNDUP(D1282/(VLOOKUP(B1282,Reference!$H$70:$AL$112,M1282,FALSE)*C1282),2)))))</f>
        <v/>
      </c>
    </row>
    <row r="1283" spans="6:6" x14ac:dyDescent="0.45">
      <c r="F1283" s="89" t="str">
        <f>IF(B1283="","",IF(E1283="Each",D1283/C1283,IF(E1283="Count",$H$5*D1283/C1283,IF(E1283="Area",ROUNDUP(D1283/(VLOOKUP(B1283,Reference!$H$70:$AL$112,M1283,FALSE)*(C1283/$H$6)),2),ROUNDUP(D1283/(VLOOKUP(B1283,Reference!$H$70:$AL$112,M1283,FALSE)*C1283),2)))))</f>
        <v/>
      </c>
    </row>
    <row r="1284" spans="6:6" x14ac:dyDescent="0.45">
      <c r="F1284" s="89" t="str">
        <f>IF(B1284="","",IF(E1284="Each",D1284/C1284,IF(E1284="Count",$H$5*D1284/C1284,IF(E1284="Area",ROUNDUP(D1284/(VLOOKUP(B1284,Reference!$H$70:$AL$112,M1284,FALSE)*(C1284/$H$6)),2),ROUNDUP(D1284/(VLOOKUP(B1284,Reference!$H$70:$AL$112,M1284,FALSE)*C1284),2)))))</f>
        <v/>
      </c>
    </row>
    <row r="1285" spans="6:6" x14ac:dyDescent="0.45">
      <c r="F1285" s="89" t="str">
        <f>IF(B1285="","",IF(E1285="Each",D1285/C1285,IF(E1285="Count",$H$5*D1285/C1285,IF(E1285="Area",ROUNDUP(D1285/(VLOOKUP(B1285,Reference!$H$70:$AL$112,M1285,FALSE)*(C1285/$H$6)),2),ROUNDUP(D1285/(VLOOKUP(B1285,Reference!$H$70:$AL$112,M1285,FALSE)*C1285),2)))))</f>
        <v/>
      </c>
    </row>
    <row r="1286" spans="6:6" x14ac:dyDescent="0.45">
      <c r="F1286" s="89" t="str">
        <f>IF(B1286="","",IF(E1286="Each",D1286/C1286,IF(E1286="Count",$H$5*D1286/C1286,IF(E1286="Area",ROUNDUP(D1286/(VLOOKUP(B1286,Reference!$H$70:$AL$112,M1286,FALSE)*(C1286/$H$6)),2),ROUNDUP(D1286/(VLOOKUP(B1286,Reference!$H$70:$AL$112,M1286,FALSE)*C1286),2)))))</f>
        <v/>
      </c>
    </row>
    <row r="1287" spans="6:6" x14ac:dyDescent="0.45">
      <c r="F1287" s="89" t="str">
        <f>IF(B1287="","",IF(E1287="Each",D1287/C1287,IF(E1287="Count",$H$5*D1287/C1287,IF(E1287="Area",ROUNDUP(D1287/(VLOOKUP(B1287,Reference!$H$70:$AL$112,M1287,FALSE)*(C1287/$H$6)),2),ROUNDUP(D1287/(VLOOKUP(B1287,Reference!$H$70:$AL$112,M1287,FALSE)*C1287),2)))))</f>
        <v/>
      </c>
    </row>
    <row r="1288" spans="6:6" x14ac:dyDescent="0.45">
      <c r="F1288" s="89" t="str">
        <f>IF(B1288="","",IF(E1288="Each",D1288/C1288,IF(E1288="Count",$H$5*D1288/C1288,IF(E1288="Area",ROUNDUP(D1288/(VLOOKUP(B1288,Reference!$H$70:$AL$112,M1288,FALSE)*(C1288/$H$6)),2),ROUNDUP(D1288/(VLOOKUP(B1288,Reference!$H$70:$AL$112,M1288,FALSE)*C1288),2)))))</f>
        <v/>
      </c>
    </row>
    <row r="1289" spans="6:6" x14ac:dyDescent="0.45">
      <c r="F1289" s="89" t="str">
        <f>IF(B1289="","",IF(E1289="Each",D1289/C1289,IF(E1289="Count",$H$5*D1289/C1289,IF(E1289="Area",ROUNDUP(D1289/(VLOOKUP(B1289,Reference!$H$70:$AL$112,M1289,FALSE)*(C1289/$H$6)),2),ROUNDUP(D1289/(VLOOKUP(B1289,Reference!$H$70:$AL$112,M1289,FALSE)*C1289),2)))))</f>
        <v/>
      </c>
    </row>
    <row r="1290" spans="6:6" x14ac:dyDescent="0.45">
      <c r="F1290" s="89" t="str">
        <f>IF(B1290="","",IF(E1290="Each",D1290/C1290,IF(E1290="Count",$H$5*D1290/C1290,IF(E1290="Area",ROUNDUP(D1290/(VLOOKUP(B1290,Reference!$H$70:$AL$112,M1290,FALSE)*(C1290/$H$6)),2),ROUNDUP(D1290/(VLOOKUP(B1290,Reference!$H$70:$AL$112,M1290,FALSE)*C1290),2)))))</f>
        <v/>
      </c>
    </row>
    <row r="1291" spans="6:6" x14ac:dyDescent="0.45">
      <c r="F1291" s="89" t="str">
        <f>IF(B1291="","",IF(E1291="Each",D1291/C1291,IF(E1291="Count",$H$5*D1291/C1291,IF(E1291="Area",ROUNDUP(D1291/(VLOOKUP(B1291,Reference!$H$70:$AL$112,M1291,FALSE)*(C1291/$H$6)),2),ROUNDUP(D1291/(VLOOKUP(B1291,Reference!$H$70:$AL$112,M1291,FALSE)*C1291),2)))))</f>
        <v/>
      </c>
    </row>
    <row r="1292" spans="6:6" x14ac:dyDescent="0.45">
      <c r="F1292" s="89" t="str">
        <f>IF(B1292="","",IF(E1292="Each",D1292/C1292,IF(E1292="Count",$H$5*D1292/C1292,IF(E1292="Area",ROUNDUP(D1292/(VLOOKUP(B1292,Reference!$H$70:$AL$112,M1292,FALSE)*(C1292/$H$6)),2),ROUNDUP(D1292/(VLOOKUP(B1292,Reference!$H$70:$AL$112,M1292,FALSE)*C1292),2)))))</f>
        <v/>
      </c>
    </row>
    <row r="1293" spans="6:6" x14ac:dyDescent="0.45">
      <c r="F1293" s="89" t="str">
        <f>IF(B1293="","",IF(E1293="Each",D1293/C1293,IF(E1293="Count",$H$5*D1293/C1293,IF(E1293="Area",ROUNDUP(D1293/(VLOOKUP(B1293,Reference!$H$70:$AL$112,M1293,FALSE)*(C1293/$H$6)),2),ROUNDUP(D1293/(VLOOKUP(B1293,Reference!$H$70:$AL$112,M1293,FALSE)*C1293),2)))))</f>
        <v/>
      </c>
    </row>
    <row r="1294" spans="6:6" x14ac:dyDescent="0.45">
      <c r="F1294" s="89" t="str">
        <f>IF(B1294="","",IF(E1294="Each",D1294/C1294,IF(E1294="Count",$H$5*D1294/C1294,IF(E1294="Area",ROUNDUP(D1294/(VLOOKUP(B1294,Reference!$H$70:$AL$112,M1294,FALSE)*(C1294/$H$6)),2),ROUNDUP(D1294/(VLOOKUP(B1294,Reference!$H$70:$AL$112,M1294,FALSE)*C1294),2)))))</f>
        <v/>
      </c>
    </row>
    <row r="1295" spans="6:6" x14ac:dyDescent="0.45">
      <c r="F1295" s="89" t="str">
        <f>IF(B1295="","",IF(E1295="Each",D1295/C1295,IF(E1295="Count",$H$5*D1295/C1295,IF(E1295="Area",ROUNDUP(D1295/(VLOOKUP(B1295,Reference!$H$70:$AL$112,M1295,FALSE)*(C1295/$H$6)),2),ROUNDUP(D1295/(VLOOKUP(B1295,Reference!$H$70:$AL$112,M1295,FALSE)*C1295),2)))))</f>
        <v/>
      </c>
    </row>
    <row r="1296" spans="6:6" x14ac:dyDescent="0.45">
      <c r="F1296" s="89" t="str">
        <f>IF(B1296="","",IF(E1296="Each",D1296/C1296,IF(E1296="Count",$H$5*D1296/C1296,IF(E1296="Area",ROUNDUP(D1296/(VLOOKUP(B1296,Reference!$H$70:$AL$112,M1296,FALSE)*(C1296/$H$6)),2),ROUNDUP(D1296/(VLOOKUP(B1296,Reference!$H$70:$AL$112,M1296,FALSE)*C1296),2)))))</f>
        <v/>
      </c>
    </row>
    <row r="1297" spans="6:6" x14ac:dyDescent="0.45">
      <c r="F1297" s="89" t="str">
        <f>IF(B1297="","",IF(E1297="Each",D1297/C1297,IF(E1297="Count",$H$5*D1297/C1297,IF(E1297="Area",ROUNDUP(D1297/(VLOOKUP(B1297,Reference!$H$70:$AL$112,M1297,FALSE)*(C1297/$H$6)),2),ROUNDUP(D1297/(VLOOKUP(B1297,Reference!$H$70:$AL$112,M1297,FALSE)*C1297),2)))))</f>
        <v/>
      </c>
    </row>
    <row r="1298" spans="6:6" x14ac:dyDescent="0.45">
      <c r="F1298" s="89" t="str">
        <f>IF(B1298="","",IF(E1298="Each",D1298/C1298,IF(E1298="Count",$H$5*D1298/C1298,IF(E1298="Area",ROUNDUP(D1298/(VLOOKUP(B1298,Reference!$H$70:$AL$112,M1298,FALSE)*(C1298/$H$6)),2),ROUNDUP(D1298/(VLOOKUP(B1298,Reference!$H$70:$AL$112,M1298,FALSE)*C1298),2)))))</f>
        <v/>
      </c>
    </row>
    <row r="1299" spans="6:6" x14ac:dyDescent="0.45">
      <c r="F1299" s="89" t="str">
        <f>IF(B1299="","",IF(E1299="Each",D1299/C1299,IF(E1299="Count",$H$5*D1299/C1299,IF(E1299="Area",ROUNDUP(D1299/(VLOOKUP(B1299,Reference!$H$70:$AL$112,M1299,FALSE)*(C1299/$H$6)),2),ROUNDUP(D1299/(VLOOKUP(B1299,Reference!$H$70:$AL$112,M1299,FALSE)*C1299),2)))))</f>
        <v/>
      </c>
    </row>
    <row r="1300" spans="6:6" x14ac:dyDescent="0.45">
      <c r="F1300" s="89" t="str">
        <f>IF(B1300="","",IF(E1300="Each",D1300/C1300,IF(E1300="Count",$H$5*D1300/C1300,IF(E1300="Area",ROUNDUP(D1300/(VLOOKUP(B1300,Reference!$H$70:$AL$112,M1300,FALSE)*(C1300/$H$6)),2),ROUNDUP(D1300/(VLOOKUP(B1300,Reference!$H$70:$AL$112,M1300,FALSE)*C1300),2)))))</f>
        <v/>
      </c>
    </row>
    <row r="1301" spans="6:6" x14ac:dyDescent="0.45">
      <c r="F1301" s="89" t="str">
        <f>IF(B1301="","",IF(E1301="Each",D1301/C1301,IF(E1301="Count",$H$5*D1301/C1301,IF(E1301="Area",ROUNDUP(D1301/(VLOOKUP(B1301,Reference!$H$70:$AL$112,M1301,FALSE)*(C1301/$H$6)),2),ROUNDUP(D1301/(VLOOKUP(B1301,Reference!$H$70:$AL$112,M1301,FALSE)*C1301),2)))))</f>
        <v/>
      </c>
    </row>
    <row r="1302" spans="6:6" x14ac:dyDescent="0.45">
      <c r="F1302" s="89" t="str">
        <f>IF(B1302="","",IF(E1302="Each",D1302/C1302,IF(E1302="Count",$H$5*D1302/C1302,IF(E1302="Area",ROUNDUP(D1302/(VLOOKUP(B1302,Reference!$H$70:$AL$112,M1302,FALSE)*(C1302/$H$6)),2),ROUNDUP(D1302/(VLOOKUP(B1302,Reference!$H$70:$AL$112,M1302,FALSE)*C1302),2)))))</f>
        <v/>
      </c>
    </row>
    <row r="1303" spans="6:6" x14ac:dyDescent="0.45">
      <c r="F1303" s="89" t="str">
        <f>IF(B1303="","",IF(E1303="Each",D1303/C1303,IF(E1303="Count",$H$5*D1303/C1303,IF(E1303="Area",ROUNDUP(D1303/(VLOOKUP(B1303,Reference!$H$70:$AL$112,M1303,FALSE)*(C1303/$H$6)),2),ROUNDUP(D1303/(VLOOKUP(B1303,Reference!$H$70:$AL$112,M1303,FALSE)*C1303),2)))))</f>
        <v/>
      </c>
    </row>
    <row r="1304" spans="6:6" x14ac:dyDescent="0.45">
      <c r="F1304" s="89" t="str">
        <f>IF(B1304="","",IF(E1304="Each",D1304/C1304,IF(E1304="Count",$H$5*D1304/C1304,IF(E1304="Area",ROUNDUP(D1304/(VLOOKUP(B1304,Reference!$H$70:$AL$112,M1304,FALSE)*(C1304/$H$6)),2),ROUNDUP(D1304/(VLOOKUP(B1304,Reference!$H$70:$AL$112,M1304,FALSE)*C1304),2)))))</f>
        <v/>
      </c>
    </row>
    <row r="1305" spans="6:6" x14ac:dyDescent="0.45">
      <c r="F1305" s="89" t="str">
        <f>IF(B1305="","",IF(E1305="Each",D1305/C1305,IF(E1305="Count",$H$5*D1305/C1305,IF(E1305="Area",ROUNDUP(D1305/(VLOOKUP(B1305,Reference!$H$70:$AL$112,M1305,FALSE)*(C1305/$H$6)),2),ROUNDUP(D1305/(VLOOKUP(B1305,Reference!$H$70:$AL$112,M1305,FALSE)*C1305),2)))))</f>
        <v/>
      </c>
    </row>
    <row r="1306" spans="6:6" x14ac:dyDescent="0.45">
      <c r="F1306" s="89" t="str">
        <f>IF(B1306="","",IF(E1306="Each",D1306/C1306,IF(E1306="Count",$H$5*D1306/C1306,IF(E1306="Area",ROUNDUP(D1306/(VLOOKUP(B1306,Reference!$H$70:$AL$112,M1306,FALSE)*(C1306/$H$6)),2),ROUNDUP(D1306/(VLOOKUP(B1306,Reference!$H$70:$AL$112,M1306,FALSE)*C1306),2)))))</f>
        <v/>
      </c>
    </row>
    <row r="1307" spans="6:6" x14ac:dyDescent="0.45">
      <c r="F1307" s="89" t="str">
        <f>IF(B1307="","",IF(E1307="Each",D1307/C1307,IF(E1307="Count",$H$5*D1307/C1307,IF(E1307="Area",ROUNDUP(D1307/(VLOOKUP(B1307,Reference!$H$70:$AL$112,M1307,FALSE)*(C1307/$H$6)),2),ROUNDUP(D1307/(VLOOKUP(B1307,Reference!$H$70:$AL$112,M1307,FALSE)*C1307),2)))))</f>
        <v/>
      </c>
    </row>
    <row r="1308" spans="6:6" x14ac:dyDescent="0.45">
      <c r="F1308" s="89" t="str">
        <f>IF(B1308="","",IF(E1308="Each",D1308/C1308,IF(E1308="Count",$H$5*D1308/C1308,IF(E1308="Area",ROUNDUP(D1308/(VLOOKUP(B1308,Reference!$H$70:$AL$112,M1308,FALSE)*(C1308/$H$6)),2),ROUNDUP(D1308/(VLOOKUP(B1308,Reference!$H$70:$AL$112,M1308,FALSE)*C1308),2)))))</f>
        <v/>
      </c>
    </row>
    <row r="1309" spans="6:6" x14ac:dyDescent="0.45">
      <c r="F1309" s="89" t="str">
        <f>IF(B1309="","",IF(E1309="Each",D1309/C1309,IF(E1309="Count",$H$5*D1309/C1309,IF(E1309="Area",ROUNDUP(D1309/(VLOOKUP(B1309,Reference!$H$70:$AL$112,M1309,FALSE)*(C1309/$H$6)),2),ROUNDUP(D1309/(VLOOKUP(B1309,Reference!$H$70:$AL$112,M1309,FALSE)*C1309),2)))))</f>
        <v/>
      </c>
    </row>
    <row r="1310" spans="6:6" x14ac:dyDescent="0.45">
      <c r="F1310" s="89" t="str">
        <f>IF(B1310="","",IF(E1310="Each",D1310/C1310,IF(E1310="Count",$H$5*D1310/C1310,IF(E1310="Area",ROUNDUP(D1310/(VLOOKUP(B1310,Reference!$H$70:$AL$112,M1310,FALSE)*(C1310/$H$6)),2),ROUNDUP(D1310/(VLOOKUP(B1310,Reference!$H$70:$AL$112,M1310,FALSE)*C1310),2)))))</f>
        <v/>
      </c>
    </row>
    <row r="1311" spans="6:6" x14ac:dyDescent="0.45">
      <c r="F1311" s="89" t="str">
        <f>IF(B1311="","",IF(E1311="Each",D1311/C1311,IF(E1311="Count",$H$5*D1311/C1311,IF(E1311="Area",ROUNDUP(D1311/(VLOOKUP(B1311,Reference!$H$70:$AL$112,M1311,FALSE)*(C1311/$H$6)),2),ROUNDUP(D1311/(VLOOKUP(B1311,Reference!$H$70:$AL$112,M1311,FALSE)*C1311),2)))))</f>
        <v/>
      </c>
    </row>
    <row r="1312" spans="6:6" x14ac:dyDescent="0.45">
      <c r="F1312" s="89" t="str">
        <f>IF(B1312="","",IF(E1312="Each",D1312/C1312,IF(E1312="Count",$H$5*D1312/C1312,IF(E1312="Area",ROUNDUP(D1312/(VLOOKUP(B1312,Reference!$H$70:$AL$112,M1312,FALSE)*(C1312/$H$6)),2),ROUNDUP(D1312/(VLOOKUP(B1312,Reference!$H$70:$AL$112,M1312,FALSE)*C1312),2)))))</f>
        <v/>
      </c>
    </row>
    <row r="1313" spans="6:6" x14ac:dyDescent="0.45">
      <c r="F1313" s="89" t="str">
        <f>IF(B1313="","",IF(E1313="Each",D1313/C1313,IF(E1313="Count",$H$5*D1313/C1313,IF(E1313="Area",ROUNDUP(D1313/(VLOOKUP(B1313,Reference!$H$70:$AL$112,M1313,FALSE)*(C1313/$H$6)),2),ROUNDUP(D1313/(VLOOKUP(B1313,Reference!$H$70:$AL$112,M1313,FALSE)*C1313),2)))))</f>
        <v/>
      </c>
    </row>
    <row r="1314" spans="6:6" x14ac:dyDescent="0.45">
      <c r="F1314" s="89" t="str">
        <f>IF(B1314="","",IF(E1314="Each",D1314/C1314,IF(E1314="Count",$H$5*D1314/C1314,IF(E1314="Area",ROUNDUP(D1314/(VLOOKUP(B1314,Reference!$H$70:$AL$112,M1314,FALSE)*(C1314/$H$6)),2),ROUNDUP(D1314/(VLOOKUP(B1314,Reference!$H$70:$AL$112,M1314,FALSE)*C1314),2)))))</f>
        <v/>
      </c>
    </row>
    <row r="1315" spans="6:6" x14ac:dyDescent="0.45">
      <c r="F1315" s="89" t="str">
        <f>IF(B1315="","",IF(E1315="Each",D1315/C1315,IF(E1315="Count",$H$5*D1315/C1315,IF(E1315="Area",ROUNDUP(D1315/(VLOOKUP(B1315,Reference!$H$70:$AL$112,M1315,FALSE)*(C1315/$H$6)),2),ROUNDUP(D1315/(VLOOKUP(B1315,Reference!$H$70:$AL$112,M1315,FALSE)*C1315),2)))))</f>
        <v/>
      </c>
    </row>
    <row r="1316" spans="6:6" x14ac:dyDescent="0.45">
      <c r="F1316" s="89" t="str">
        <f>IF(B1316="","",IF(E1316="Each",D1316/C1316,IF(E1316="Count",$H$5*D1316/C1316,IF(E1316="Area",ROUNDUP(D1316/(VLOOKUP(B1316,Reference!$H$70:$AL$112,M1316,FALSE)*(C1316/$H$6)),2),ROUNDUP(D1316/(VLOOKUP(B1316,Reference!$H$70:$AL$112,M1316,FALSE)*C1316),2)))))</f>
        <v/>
      </c>
    </row>
    <row r="1317" spans="6:6" x14ac:dyDescent="0.45">
      <c r="F1317" s="89" t="str">
        <f>IF(B1317="","",IF(E1317="Each",D1317/C1317,IF(E1317="Count",$H$5*D1317/C1317,IF(E1317="Area",ROUNDUP(D1317/(VLOOKUP(B1317,Reference!$H$70:$AL$112,M1317,FALSE)*(C1317/$H$6)),2),ROUNDUP(D1317/(VLOOKUP(B1317,Reference!$H$70:$AL$112,M1317,FALSE)*C1317),2)))))</f>
        <v/>
      </c>
    </row>
    <row r="1318" spans="6:6" x14ac:dyDescent="0.45">
      <c r="F1318" s="89" t="str">
        <f>IF(B1318="","",IF(E1318="Each",D1318/C1318,IF(E1318="Count",$H$5*D1318/C1318,IF(E1318="Area",ROUNDUP(D1318/(VLOOKUP(B1318,Reference!$H$70:$AL$112,M1318,FALSE)*(C1318/$H$6)),2),ROUNDUP(D1318/(VLOOKUP(B1318,Reference!$H$70:$AL$112,M1318,FALSE)*C1318),2)))))</f>
        <v/>
      </c>
    </row>
    <row r="1319" spans="6:6" x14ac:dyDescent="0.45">
      <c r="F1319" s="89" t="str">
        <f>IF(B1319="","",IF(E1319="Each",D1319/C1319,IF(E1319="Count",$H$5*D1319/C1319,IF(E1319="Area",ROUNDUP(D1319/(VLOOKUP(B1319,Reference!$H$70:$AL$112,M1319,FALSE)*(C1319/$H$6)),2),ROUNDUP(D1319/(VLOOKUP(B1319,Reference!$H$70:$AL$112,M1319,FALSE)*C1319),2)))))</f>
        <v/>
      </c>
    </row>
    <row r="1320" spans="6:6" x14ac:dyDescent="0.45">
      <c r="F1320" s="89" t="str">
        <f>IF(B1320="","",IF(E1320="Each",D1320/C1320,IF(E1320="Count",$H$5*D1320/C1320,IF(E1320="Area",ROUNDUP(D1320/(VLOOKUP(B1320,Reference!$H$70:$AL$112,M1320,FALSE)*(C1320/$H$6)),2),ROUNDUP(D1320/(VLOOKUP(B1320,Reference!$H$70:$AL$112,M1320,FALSE)*C1320),2)))))</f>
        <v/>
      </c>
    </row>
    <row r="1321" spans="6:6" x14ac:dyDescent="0.45">
      <c r="F1321" s="89" t="str">
        <f>IF(B1321="","",IF(E1321="Each",D1321/C1321,IF(E1321="Count",$H$5*D1321/C1321,IF(E1321="Area",ROUNDUP(D1321/(VLOOKUP(B1321,Reference!$H$70:$AL$112,M1321,FALSE)*(C1321/$H$6)),2),ROUNDUP(D1321/(VLOOKUP(B1321,Reference!$H$70:$AL$112,M1321,FALSE)*C1321),2)))))</f>
        <v/>
      </c>
    </row>
    <row r="1322" spans="6:6" x14ac:dyDescent="0.45">
      <c r="F1322" s="89" t="str">
        <f>IF(B1322="","",IF(E1322="Each",D1322/C1322,IF(E1322="Count",$H$5*D1322/C1322,IF(E1322="Area",ROUNDUP(D1322/(VLOOKUP(B1322,Reference!$H$70:$AL$112,M1322,FALSE)*(C1322/$H$6)),2),ROUNDUP(D1322/(VLOOKUP(B1322,Reference!$H$70:$AL$112,M1322,FALSE)*C1322),2)))))</f>
        <v/>
      </c>
    </row>
    <row r="1323" spans="6:6" x14ac:dyDescent="0.45">
      <c r="F1323" s="89" t="str">
        <f>IF(B1323="","",IF(E1323="Each",D1323/C1323,IF(E1323="Count",$H$5*D1323/C1323,IF(E1323="Area",ROUNDUP(D1323/(VLOOKUP(B1323,Reference!$H$70:$AL$112,M1323,FALSE)*(C1323/$H$6)),2),ROUNDUP(D1323/(VLOOKUP(B1323,Reference!$H$70:$AL$112,M1323,FALSE)*C1323),2)))))</f>
        <v/>
      </c>
    </row>
    <row r="1324" spans="6:6" x14ac:dyDescent="0.45">
      <c r="F1324" s="89" t="str">
        <f>IF(B1324="","",IF(E1324="Each",D1324/C1324,IF(E1324="Count",$H$5*D1324/C1324,IF(E1324="Area",ROUNDUP(D1324/(VLOOKUP(B1324,Reference!$H$70:$AL$112,M1324,FALSE)*(C1324/$H$6)),2),ROUNDUP(D1324/(VLOOKUP(B1324,Reference!$H$70:$AL$112,M1324,FALSE)*C1324),2)))))</f>
        <v/>
      </c>
    </row>
    <row r="1325" spans="6:6" x14ac:dyDescent="0.45">
      <c r="F1325" s="89" t="str">
        <f>IF(B1325="","",IF(E1325="Each",D1325/C1325,IF(E1325="Count",$H$5*D1325/C1325,IF(E1325="Area",ROUNDUP(D1325/(VLOOKUP(B1325,Reference!$H$70:$AL$112,M1325,FALSE)*(C1325/$H$6)),2),ROUNDUP(D1325/(VLOOKUP(B1325,Reference!$H$70:$AL$112,M1325,FALSE)*C1325),2)))))</f>
        <v/>
      </c>
    </row>
    <row r="1326" spans="6:6" x14ac:dyDescent="0.45">
      <c r="F1326" s="89" t="str">
        <f>IF(B1326="","",IF(E1326="Each",D1326/C1326,IF(E1326="Count",$H$5*D1326/C1326,IF(E1326="Area",ROUNDUP(D1326/(VLOOKUP(B1326,Reference!$H$70:$AL$112,M1326,FALSE)*(C1326/$H$6)),2),ROUNDUP(D1326/(VLOOKUP(B1326,Reference!$H$70:$AL$112,M1326,FALSE)*C1326),2)))))</f>
        <v/>
      </c>
    </row>
    <row r="1327" spans="6:6" x14ac:dyDescent="0.45">
      <c r="F1327" s="89" t="str">
        <f>IF(B1327="","",IF(E1327="Each",D1327/C1327,IF(E1327="Count",$H$5*D1327/C1327,IF(E1327="Area",ROUNDUP(D1327/(VLOOKUP(B1327,Reference!$H$70:$AL$112,M1327,FALSE)*(C1327/$H$6)),2),ROUNDUP(D1327/(VLOOKUP(B1327,Reference!$H$70:$AL$112,M1327,FALSE)*C1327),2)))))</f>
        <v/>
      </c>
    </row>
    <row r="1328" spans="6:6" x14ac:dyDescent="0.45">
      <c r="F1328" s="89" t="str">
        <f>IF(B1328="","",IF(E1328="Each",D1328/C1328,IF(E1328="Count",$H$5*D1328/C1328,IF(E1328="Area",ROUNDUP(D1328/(VLOOKUP(B1328,Reference!$H$70:$AL$112,M1328,FALSE)*(C1328/$H$6)),2),ROUNDUP(D1328/(VLOOKUP(B1328,Reference!$H$70:$AL$112,M1328,FALSE)*C1328),2)))))</f>
        <v/>
      </c>
    </row>
    <row r="1329" spans="6:6" x14ac:dyDescent="0.45">
      <c r="F1329" s="89" t="str">
        <f>IF(B1329="","",IF(E1329="Each",D1329/C1329,IF(E1329="Count",$H$5*D1329/C1329,IF(E1329="Area",ROUNDUP(D1329/(VLOOKUP(B1329,Reference!$H$70:$AL$112,M1329,FALSE)*(C1329/$H$6)),2),ROUNDUP(D1329/(VLOOKUP(B1329,Reference!$H$70:$AL$112,M1329,FALSE)*C1329),2)))))</f>
        <v/>
      </c>
    </row>
    <row r="1330" spans="6:6" x14ac:dyDescent="0.45">
      <c r="F1330" s="89" t="str">
        <f>IF(B1330="","",IF(E1330="Each",D1330/C1330,IF(E1330="Count",$H$5*D1330/C1330,IF(E1330="Area",ROUNDUP(D1330/(VLOOKUP(B1330,Reference!$H$70:$AL$112,M1330,FALSE)*(C1330/$H$6)),2),ROUNDUP(D1330/(VLOOKUP(B1330,Reference!$H$70:$AL$112,M1330,FALSE)*C1330),2)))))</f>
        <v/>
      </c>
    </row>
    <row r="1331" spans="6:6" x14ac:dyDescent="0.45">
      <c r="F1331" s="89" t="str">
        <f>IF(B1331="","",IF(E1331="Each",D1331/C1331,IF(E1331="Count",$H$5*D1331/C1331,IF(E1331="Area",ROUNDUP(D1331/(VLOOKUP(B1331,Reference!$H$70:$AL$112,M1331,FALSE)*(C1331/$H$6)),2),ROUNDUP(D1331/(VLOOKUP(B1331,Reference!$H$70:$AL$112,M1331,FALSE)*C1331),2)))))</f>
        <v/>
      </c>
    </row>
    <row r="1332" spans="6:6" x14ac:dyDescent="0.45">
      <c r="F1332" s="89" t="str">
        <f>IF(B1332="","",IF(E1332="Each",D1332/C1332,IF(E1332="Count",$H$5*D1332/C1332,IF(E1332="Area",ROUNDUP(D1332/(VLOOKUP(B1332,Reference!$H$70:$AL$112,M1332,FALSE)*(C1332/$H$6)),2),ROUNDUP(D1332/(VLOOKUP(B1332,Reference!$H$70:$AL$112,M1332,FALSE)*C1332),2)))))</f>
        <v/>
      </c>
    </row>
    <row r="1333" spans="6:6" x14ac:dyDescent="0.45">
      <c r="F1333" s="89" t="str">
        <f>IF(B1333="","",IF(E1333="Each",D1333/C1333,IF(E1333="Count",$H$5*D1333/C1333,IF(E1333="Area",ROUNDUP(D1333/(VLOOKUP(B1333,Reference!$H$70:$AL$112,M1333,FALSE)*(C1333/$H$6)),2),ROUNDUP(D1333/(VLOOKUP(B1333,Reference!$H$70:$AL$112,M1333,FALSE)*C1333),2)))))</f>
        <v/>
      </c>
    </row>
    <row r="1334" spans="6:6" x14ac:dyDescent="0.45">
      <c r="F1334" s="89" t="str">
        <f>IF(B1334="","",IF(E1334="Each",D1334/C1334,IF(E1334="Count",$H$5*D1334/C1334,IF(E1334="Area",ROUNDUP(D1334/(VLOOKUP(B1334,Reference!$H$70:$AL$112,M1334,FALSE)*(C1334/$H$6)),2),ROUNDUP(D1334/(VLOOKUP(B1334,Reference!$H$70:$AL$112,M1334,FALSE)*C1334),2)))))</f>
        <v/>
      </c>
    </row>
    <row r="1335" spans="6:6" x14ac:dyDescent="0.45">
      <c r="F1335" s="89" t="str">
        <f>IF(B1335="","",IF(E1335="Each",D1335/C1335,IF(E1335="Count",$H$5*D1335/C1335,IF(E1335="Area",ROUNDUP(D1335/(VLOOKUP(B1335,Reference!$H$70:$AL$112,M1335,FALSE)*(C1335/$H$6)),2),ROUNDUP(D1335/(VLOOKUP(B1335,Reference!$H$70:$AL$112,M1335,FALSE)*C1335),2)))))</f>
        <v/>
      </c>
    </row>
    <row r="1336" spans="6:6" x14ac:dyDescent="0.45">
      <c r="F1336" s="89" t="str">
        <f>IF(B1336="","",IF(E1336="Each",D1336/C1336,IF(E1336="Count",$H$5*D1336/C1336,IF(E1336="Area",ROUNDUP(D1336/(VLOOKUP(B1336,Reference!$H$70:$AL$112,M1336,FALSE)*(C1336/$H$6)),2),ROUNDUP(D1336/(VLOOKUP(B1336,Reference!$H$70:$AL$112,M1336,FALSE)*C1336),2)))))</f>
        <v/>
      </c>
    </row>
    <row r="1337" spans="6:6" x14ac:dyDescent="0.45">
      <c r="F1337" s="89" t="str">
        <f>IF(B1337="","",IF(E1337="Each",D1337/C1337,IF(E1337="Count",$H$5*D1337/C1337,IF(E1337="Area",ROUNDUP(D1337/(VLOOKUP(B1337,Reference!$H$70:$AL$112,M1337,FALSE)*(C1337/$H$6)),2),ROUNDUP(D1337/(VLOOKUP(B1337,Reference!$H$70:$AL$112,M1337,FALSE)*C1337),2)))))</f>
        <v/>
      </c>
    </row>
    <row r="1338" spans="6:6" x14ac:dyDescent="0.45">
      <c r="F1338" s="89" t="str">
        <f>IF(B1338="","",IF(E1338="Each",D1338/C1338,IF(E1338="Count",$H$5*D1338/C1338,IF(E1338="Area",ROUNDUP(D1338/(VLOOKUP(B1338,Reference!$H$70:$AL$112,M1338,FALSE)*(C1338/$H$6)),2),ROUNDUP(D1338/(VLOOKUP(B1338,Reference!$H$70:$AL$112,M1338,FALSE)*C1338),2)))))</f>
        <v/>
      </c>
    </row>
    <row r="1339" spans="6:6" x14ac:dyDescent="0.45">
      <c r="F1339" s="89" t="str">
        <f>IF(B1339="","",IF(E1339="Each",D1339/C1339,IF(E1339="Count",$H$5*D1339/C1339,IF(E1339="Area",ROUNDUP(D1339/(VLOOKUP(B1339,Reference!$H$70:$AL$112,M1339,FALSE)*(C1339/$H$6)),2),ROUNDUP(D1339/(VLOOKUP(B1339,Reference!$H$70:$AL$112,M1339,FALSE)*C1339),2)))))</f>
        <v/>
      </c>
    </row>
    <row r="1340" spans="6:6" x14ac:dyDescent="0.45">
      <c r="F1340" s="89" t="str">
        <f>IF(B1340="","",IF(E1340="Each",D1340/C1340,IF(E1340="Count",$H$5*D1340/C1340,IF(E1340="Area",ROUNDUP(D1340/(VLOOKUP(B1340,Reference!$H$70:$AL$112,M1340,FALSE)*(C1340/$H$6)),2),ROUNDUP(D1340/(VLOOKUP(B1340,Reference!$H$70:$AL$112,M1340,FALSE)*C1340),2)))))</f>
        <v/>
      </c>
    </row>
    <row r="1341" spans="6:6" x14ac:dyDescent="0.45">
      <c r="F1341" s="89" t="str">
        <f>IF(B1341="","",IF(E1341="Each",D1341/C1341,IF(E1341="Count",$H$5*D1341/C1341,IF(E1341="Area",ROUNDUP(D1341/(VLOOKUP(B1341,Reference!$H$70:$AL$112,M1341,FALSE)*(C1341/$H$6)),2),ROUNDUP(D1341/(VLOOKUP(B1341,Reference!$H$70:$AL$112,M1341,FALSE)*C1341),2)))))</f>
        <v/>
      </c>
    </row>
    <row r="1342" spans="6:6" x14ac:dyDescent="0.45">
      <c r="F1342" s="89" t="str">
        <f>IF(B1342="","",IF(E1342="Each",D1342/C1342,IF(E1342="Count",$H$5*D1342/C1342,IF(E1342="Area",ROUNDUP(D1342/(VLOOKUP(B1342,Reference!$H$70:$AL$112,M1342,FALSE)*(C1342/$H$6)),2),ROUNDUP(D1342/(VLOOKUP(B1342,Reference!$H$70:$AL$112,M1342,FALSE)*C1342),2)))))</f>
        <v/>
      </c>
    </row>
    <row r="1343" spans="6:6" x14ac:dyDescent="0.45">
      <c r="F1343" s="89" t="str">
        <f>IF(B1343="","",IF(E1343="Each",D1343/C1343,IF(E1343="Count",$H$5*D1343/C1343,IF(E1343="Area",ROUNDUP(D1343/(VLOOKUP(B1343,Reference!$H$70:$AL$112,M1343,FALSE)*(C1343/$H$6)),2),ROUNDUP(D1343/(VLOOKUP(B1343,Reference!$H$70:$AL$112,M1343,FALSE)*C1343),2)))))</f>
        <v/>
      </c>
    </row>
    <row r="1344" spans="6:6" x14ac:dyDescent="0.45">
      <c r="F1344" s="89" t="str">
        <f>IF(B1344="","",IF(E1344="Each",D1344/C1344,IF(E1344="Count",$H$5*D1344/C1344,IF(E1344="Area",ROUNDUP(D1344/(VLOOKUP(B1344,Reference!$H$70:$AL$112,M1344,FALSE)*(C1344/$H$6)),2),ROUNDUP(D1344/(VLOOKUP(B1344,Reference!$H$70:$AL$112,M1344,FALSE)*C1344),2)))))</f>
        <v/>
      </c>
    </row>
    <row r="1345" spans="6:6" x14ac:dyDescent="0.45">
      <c r="F1345" s="89" t="str">
        <f>IF(B1345="","",IF(E1345="Each",D1345/C1345,IF(E1345="Count",$H$5*D1345/C1345,IF(E1345="Area",ROUNDUP(D1345/(VLOOKUP(B1345,Reference!$H$70:$AL$112,M1345,FALSE)*(C1345/$H$6)),2),ROUNDUP(D1345/(VLOOKUP(B1345,Reference!$H$70:$AL$112,M1345,FALSE)*C1345),2)))))</f>
        <v/>
      </c>
    </row>
    <row r="1346" spans="6:6" x14ac:dyDescent="0.45">
      <c r="F1346" s="89" t="str">
        <f>IF(B1346="","",IF(E1346="Each",D1346/C1346,IF(E1346="Count",$H$5*D1346/C1346,IF(E1346="Area",ROUNDUP(D1346/(VLOOKUP(B1346,Reference!$H$70:$AL$112,M1346,FALSE)*(C1346/$H$6)),2),ROUNDUP(D1346/(VLOOKUP(B1346,Reference!$H$70:$AL$112,M1346,FALSE)*C1346),2)))))</f>
        <v/>
      </c>
    </row>
    <row r="1347" spans="6:6" x14ac:dyDescent="0.45">
      <c r="F1347" s="89" t="str">
        <f>IF(B1347="","",IF(E1347="Each",D1347/C1347,IF(E1347="Count",$H$5*D1347/C1347,IF(E1347="Area",ROUNDUP(D1347/(VLOOKUP(B1347,Reference!$H$70:$AL$112,M1347,FALSE)*(C1347/$H$6)),2),ROUNDUP(D1347/(VLOOKUP(B1347,Reference!$H$70:$AL$112,M1347,FALSE)*C1347),2)))))</f>
        <v/>
      </c>
    </row>
    <row r="1348" spans="6:6" x14ac:dyDescent="0.45">
      <c r="F1348" s="89" t="str">
        <f>IF(B1348="","",IF(E1348="Each",D1348/C1348,IF(E1348="Count",$H$5*D1348/C1348,IF(E1348="Area",ROUNDUP(D1348/(VLOOKUP(B1348,Reference!$H$70:$AL$112,M1348,FALSE)*(C1348/$H$6)),2),ROUNDUP(D1348/(VLOOKUP(B1348,Reference!$H$70:$AL$112,M1348,FALSE)*C1348),2)))))</f>
        <v/>
      </c>
    </row>
    <row r="1349" spans="6:6" x14ac:dyDescent="0.45">
      <c r="F1349" s="89" t="str">
        <f>IF(B1349="","",IF(E1349="Each",D1349/C1349,IF(E1349="Count",$H$5*D1349/C1349,IF(E1349="Area",ROUNDUP(D1349/(VLOOKUP(B1349,Reference!$H$70:$AL$112,M1349,FALSE)*(C1349/$H$6)),2),ROUNDUP(D1349/(VLOOKUP(B1349,Reference!$H$70:$AL$112,M1349,FALSE)*C1349),2)))))</f>
        <v/>
      </c>
    </row>
    <row r="1350" spans="6:6" x14ac:dyDescent="0.45">
      <c r="F1350" s="89" t="str">
        <f>IF(B1350="","",IF(E1350="Each",D1350/C1350,IF(E1350="Count",$H$5*D1350/C1350,IF(E1350="Area",ROUNDUP(D1350/(VLOOKUP(B1350,Reference!$H$70:$AL$112,M1350,FALSE)*(C1350/$H$6)),2),ROUNDUP(D1350/(VLOOKUP(B1350,Reference!$H$70:$AL$112,M1350,FALSE)*C1350),2)))))</f>
        <v/>
      </c>
    </row>
    <row r="1351" spans="6:6" x14ac:dyDescent="0.45">
      <c r="F1351" s="89" t="str">
        <f>IF(B1351="","",IF(E1351="Each",D1351/C1351,IF(E1351="Count",$H$5*D1351/C1351,IF(E1351="Area",ROUNDUP(D1351/(VLOOKUP(B1351,Reference!$H$70:$AL$112,M1351,FALSE)*(C1351/$H$6)),2),ROUNDUP(D1351/(VLOOKUP(B1351,Reference!$H$70:$AL$112,M1351,FALSE)*C1351),2)))))</f>
        <v/>
      </c>
    </row>
    <row r="1352" spans="6:6" x14ac:dyDescent="0.45">
      <c r="F1352" s="89" t="str">
        <f>IF(B1352="","",IF(E1352="Each",D1352/C1352,IF(E1352="Count",$H$5*D1352/C1352,IF(E1352="Area",ROUNDUP(D1352/(VLOOKUP(B1352,Reference!$H$70:$AL$112,M1352,FALSE)*(C1352/$H$6)),2),ROUNDUP(D1352/(VLOOKUP(B1352,Reference!$H$70:$AL$112,M1352,FALSE)*C1352),2)))))</f>
        <v/>
      </c>
    </row>
    <row r="1353" spans="6:6" x14ac:dyDescent="0.45">
      <c r="F1353" s="89" t="str">
        <f>IF(B1353="","",IF(E1353="Each",D1353/C1353,IF(E1353="Count",$H$5*D1353/C1353,IF(E1353="Area",ROUNDUP(D1353/(VLOOKUP(B1353,Reference!$H$70:$AL$112,M1353,FALSE)*(C1353/$H$6)),2),ROUNDUP(D1353/(VLOOKUP(B1353,Reference!$H$70:$AL$112,M1353,FALSE)*C1353),2)))))</f>
        <v/>
      </c>
    </row>
    <row r="1354" spans="6:6" x14ac:dyDescent="0.45">
      <c r="F1354" s="89" t="str">
        <f>IF(B1354="","",IF(E1354="Each",D1354/C1354,IF(E1354="Count",$H$5*D1354/C1354,IF(E1354="Area",ROUNDUP(D1354/(VLOOKUP(B1354,Reference!$H$70:$AL$112,M1354,FALSE)*(C1354/$H$6)),2),ROUNDUP(D1354/(VLOOKUP(B1354,Reference!$H$70:$AL$112,M1354,FALSE)*C1354),2)))))</f>
        <v/>
      </c>
    </row>
    <row r="1355" spans="6:6" x14ac:dyDescent="0.45">
      <c r="F1355" s="89" t="str">
        <f>IF(B1355="","",IF(E1355="Each",D1355/C1355,IF(E1355="Count",$H$5*D1355/C1355,IF(E1355="Area",ROUNDUP(D1355/(VLOOKUP(B1355,Reference!$H$70:$AL$112,M1355,FALSE)*(C1355/$H$6)),2),ROUNDUP(D1355/(VLOOKUP(B1355,Reference!$H$70:$AL$112,M1355,FALSE)*C1355),2)))))</f>
        <v/>
      </c>
    </row>
    <row r="1356" spans="6:6" x14ac:dyDescent="0.45">
      <c r="F1356" s="89" t="str">
        <f>IF(B1356="","",IF(E1356="Each",D1356/C1356,IF(E1356="Count",$H$5*D1356/C1356,IF(E1356="Area",ROUNDUP(D1356/(VLOOKUP(B1356,Reference!$H$70:$AL$112,M1356,FALSE)*(C1356/$H$6)),2),ROUNDUP(D1356/(VLOOKUP(B1356,Reference!$H$70:$AL$112,M1356,FALSE)*C1356),2)))))</f>
        <v/>
      </c>
    </row>
    <row r="1357" spans="6:6" x14ac:dyDescent="0.45">
      <c r="F1357" s="89" t="str">
        <f>IF(B1357="","",IF(E1357="Each",D1357/C1357,IF(E1357="Count",$H$5*D1357/C1357,IF(E1357="Area",ROUNDUP(D1357/(VLOOKUP(B1357,Reference!$H$70:$AL$112,M1357,FALSE)*(C1357/$H$6)),2),ROUNDUP(D1357/(VLOOKUP(B1357,Reference!$H$70:$AL$112,M1357,FALSE)*C1357),2)))))</f>
        <v/>
      </c>
    </row>
    <row r="1358" spans="6:6" x14ac:dyDescent="0.45">
      <c r="F1358" s="89" t="str">
        <f>IF(B1358="","",IF(E1358="Each",D1358/C1358,IF(E1358="Count",$H$5*D1358/C1358,IF(E1358="Area",ROUNDUP(D1358/(VLOOKUP(B1358,Reference!$H$70:$AL$112,M1358,FALSE)*(C1358/$H$6)),2),ROUNDUP(D1358/(VLOOKUP(B1358,Reference!$H$70:$AL$112,M1358,FALSE)*C1358),2)))))</f>
        <v/>
      </c>
    </row>
    <row r="1359" spans="6:6" x14ac:dyDescent="0.45">
      <c r="F1359" s="89" t="str">
        <f>IF(B1359="","",IF(E1359="Each",D1359/C1359,IF(E1359="Count",$H$5*D1359/C1359,IF(E1359="Area",ROUNDUP(D1359/(VLOOKUP(B1359,Reference!$H$70:$AL$112,M1359,FALSE)*(C1359/$H$6)),2),ROUNDUP(D1359/(VLOOKUP(B1359,Reference!$H$70:$AL$112,M1359,FALSE)*C1359),2)))))</f>
        <v/>
      </c>
    </row>
    <row r="1360" spans="6:6" x14ac:dyDescent="0.45">
      <c r="F1360" s="89" t="str">
        <f>IF(B1360="","",IF(E1360="Each",D1360/C1360,IF(E1360="Count",$H$5*D1360/C1360,IF(E1360="Area",ROUNDUP(D1360/(VLOOKUP(B1360,Reference!$H$70:$AL$112,M1360,FALSE)*(C1360/$H$6)),2),ROUNDUP(D1360/(VLOOKUP(B1360,Reference!$H$70:$AL$112,M1360,FALSE)*C1360),2)))))</f>
        <v/>
      </c>
    </row>
    <row r="1361" spans="6:6" x14ac:dyDescent="0.45">
      <c r="F1361" s="89" t="str">
        <f>IF(B1361="","",IF(E1361="Each",D1361/C1361,IF(E1361="Count",$H$5*D1361/C1361,IF(E1361="Area",ROUNDUP(D1361/(VLOOKUP(B1361,Reference!$H$70:$AL$112,M1361,FALSE)*(C1361/$H$6)),2),ROUNDUP(D1361/(VLOOKUP(B1361,Reference!$H$70:$AL$112,M1361,FALSE)*C1361),2)))))</f>
        <v/>
      </c>
    </row>
    <row r="1362" spans="6:6" x14ac:dyDescent="0.45">
      <c r="F1362" s="89" t="str">
        <f>IF(B1362="","",IF(E1362="Each",D1362/C1362,IF(E1362="Count",$H$5*D1362/C1362,IF(E1362="Area",ROUNDUP(D1362/(VLOOKUP(B1362,Reference!$H$70:$AL$112,M1362,FALSE)*(C1362/$H$6)),2),ROUNDUP(D1362/(VLOOKUP(B1362,Reference!$H$70:$AL$112,M1362,FALSE)*C1362),2)))))</f>
        <v/>
      </c>
    </row>
    <row r="1363" spans="6:6" x14ac:dyDescent="0.45">
      <c r="F1363" s="89" t="str">
        <f>IF(B1363="","",IF(E1363="Each",D1363/C1363,IF(E1363="Count",$H$5*D1363/C1363,IF(E1363="Area",ROUNDUP(D1363/(VLOOKUP(B1363,Reference!$H$70:$AL$112,M1363,FALSE)*(C1363/$H$6)),2),ROUNDUP(D1363/(VLOOKUP(B1363,Reference!$H$70:$AL$112,M1363,FALSE)*C1363),2)))))</f>
        <v/>
      </c>
    </row>
    <row r="1364" spans="6:6" x14ac:dyDescent="0.45">
      <c r="F1364" s="89" t="str">
        <f>IF(B1364="","",IF(E1364="Each",D1364/C1364,IF(E1364="Count",$H$5*D1364/C1364,IF(E1364="Area",ROUNDUP(D1364/(VLOOKUP(B1364,Reference!$H$70:$AL$112,M1364,FALSE)*(C1364/$H$6)),2),ROUNDUP(D1364/(VLOOKUP(B1364,Reference!$H$70:$AL$112,M1364,FALSE)*C1364),2)))))</f>
        <v/>
      </c>
    </row>
    <row r="1365" spans="6:6" x14ac:dyDescent="0.45">
      <c r="F1365" s="89" t="str">
        <f>IF(B1365="","",IF(E1365="Each",D1365/C1365,IF(E1365="Count",$H$5*D1365/C1365,IF(E1365="Area",ROUNDUP(D1365/(VLOOKUP(B1365,Reference!$H$70:$AL$112,M1365,FALSE)*(C1365/$H$6)),2),ROUNDUP(D1365/(VLOOKUP(B1365,Reference!$H$70:$AL$112,M1365,FALSE)*C1365),2)))))</f>
        <v/>
      </c>
    </row>
    <row r="1366" spans="6:6" x14ac:dyDescent="0.45">
      <c r="F1366" s="89" t="str">
        <f>IF(B1366="","",IF(E1366="Each",D1366/C1366,IF(E1366="Count",$H$5*D1366/C1366,IF(E1366="Area",ROUNDUP(D1366/(VLOOKUP(B1366,Reference!$H$70:$AL$112,M1366,FALSE)*(C1366/$H$6)),2),ROUNDUP(D1366/(VLOOKUP(B1366,Reference!$H$70:$AL$112,M1366,FALSE)*C1366),2)))))</f>
        <v/>
      </c>
    </row>
    <row r="1367" spans="6:6" x14ac:dyDescent="0.45">
      <c r="F1367" s="89" t="str">
        <f>IF(B1367="","",IF(E1367="Each",D1367/C1367,IF(E1367="Count",$H$5*D1367/C1367,IF(E1367="Area",ROUNDUP(D1367/(VLOOKUP(B1367,Reference!$H$70:$AL$112,M1367,FALSE)*(C1367/$H$6)),2),ROUNDUP(D1367/(VLOOKUP(B1367,Reference!$H$70:$AL$112,M1367,FALSE)*C1367),2)))))</f>
        <v/>
      </c>
    </row>
    <row r="1368" spans="6:6" x14ac:dyDescent="0.45">
      <c r="F1368" s="89" t="str">
        <f>IF(B1368="","",IF(E1368="Each",D1368/C1368,IF(E1368="Count",$H$5*D1368/C1368,IF(E1368="Area",ROUNDUP(D1368/(VLOOKUP(B1368,Reference!$H$70:$AL$112,M1368,FALSE)*(C1368/$H$6)),2),ROUNDUP(D1368/(VLOOKUP(B1368,Reference!$H$70:$AL$112,M1368,FALSE)*C1368),2)))))</f>
        <v/>
      </c>
    </row>
    <row r="1369" spans="6:6" x14ac:dyDescent="0.45">
      <c r="F1369" s="89" t="str">
        <f>IF(B1369="","",IF(E1369="Each",D1369/C1369,IF(E1369="Count",$H$5*D1369/C1369,IF(E1369="Area",ROUNDUP(D1369/(VLOOKUP(B1369,Reference!$H$70:$AL$112,M1369,FALSE)*(C1369/$H$6)),2),ROUNDUP(D1369/(VLOOKUP(B1369,Reference!$H$70:$AL$112,M1369,FALSE)*C1369),2)))))</f>
        <v/>
      </c>
    </row>
    <row r="1370" spans="6:6" x14ac:dyDescent="0.45">
      <c r="F1370" s="89" t="str">
        <f>IF(B1370="","",IF(E1370="Each",D1370/C1370,IF(E1370="Count",$H$5*D1370/C1370,IF(E1370="Area",ROUNDUP(D1370/(VLOOKUP(B1370,Reference!$H$70:$AL$112,M1370,FALSE)*(C1370/$H$6)),2),ROUNDUP(D1370/(VLOOKUP(B1370,Reference!$H$70:$AL$112,M1370,FALSE)*C1370),2)))))</f>
        <v/>
      </c>
    </row>
    <row r="1371" spans="6:6" x14ac:dyDescent="0.45">
      <c r="F1371" s="89" t="str">
        <f>IF(B1371="","",IF(E1371="Each",D1371/C1371,IF(E1371="Count",$H$5*D1371/C1371,IF(E1371="Area",ROUNDUP(D1371/(VLOOKUP(B1371,Reference!$H$70:$AL$112,M1371,FALSE)*(C1371/$H$6)),2),ROUNDUP(D1371/(VLOOKUP(B1371,Reference!$H$70:$AL$112,M1371,FALSE)*C1371),2)))))</f>
        <v/>
      </c>
    </row>
    <row r="1372" spans="6:6" x14ac:dyDescent="0.45">
      <c r="F1372" s="89" t="str">
        <f>IF(B1372="","",IF(E1372="Each",D1372/C1372,IF(E1372="Count",$H$5*D1372/C1372,IF(E1372="Area",ROUNDUP(D1372/(VLOOKUP(B1372,Reference!$H$70:$AL$112,M1372,FALSE)*(C1372/$H$6)),2),ROUNDUP(D1372/(VLOOKUP(B1372,Reference!$H$70:$AL$112,M1372,FALSE)*C1372),2)))))</f>
        <v/>
      </c>
    </row>
    <row r="1373" spans="6:6" x14ac:dyDescent="0.45">
      <c r="F1373" s="89" t="str">
        <f>IF(B1373="","",IF(E1373="Each",D1373/C1373,IF(E1373="Count",$H$5*D1373/C1373,IF(E1373="Area",ROUNDUP(D1373/(VLOOKUP(B1373,Reference!$H$70:$AL$112,M1373,FALSE)*(C1373/$H$6)),2),ROUNDUP(D1373/(VLOOKUP(B1373,Reference!$H$70:$AL$112,M1373,FALSE)*C1373),2)))))</f>
        <v/>
      </c>
    </row>
    <row r="1374" spans="6:6" x14ac:dyDescent="0.45">
      <c r="F1374" s="89" t="str">
        <f>IF(B1374="","",IF(E1374="Each",D1374/C1374,IF(E1374="Count",$H$5*D1374/C1374,IF(E1374="Area",ROUNDUP(D1374/(VLOOKUP(B1374,Reference!$H$70:$AL$112,M1374,FALSE)*(C1374/$H$6)),2),ROUNDUP(D1374/(VLOOKUP(B1374,Reference!$H$70:$AL$112,M1374,FALSE)*C1374),2)))))</f>
        <v/>
      </c>
    </row>
    <row r="1375" spans="6:6" x14ac:dyDescent="0.45">
      <c r="F1375" s="89" t="str">
        <f>IF(B1375="","",IF(E1375="Each",D1375/C1375,IF(E1375="Count",$H$5*D1375/C1375,IF(E1375="Area",ROUNDUP(D1375/(VLOOKUP(B1375,Reference!$H$70:$AL$112,M1375,FALSE)*(C1375/$H$6)),2),ROUNDUP(D1375/(VLOOKUP(B1375,Reference!$H$70:$AL$112,M1375,FALSE)*C1375),2)))))</f>
        <v/>
      </c>
    </row>
    <row r="1376" spans="6:6" x14ac:dyDescent="0.45">
      <c r="F1376" s="89" t="str">
        <f>IF(B1376="","",IF(E1376="Each",D1376/C1376,IF(E1376="Count",$H$5*D1376/C1376,IF(E1376="Area",ROUNDUP(D1376/(VLOOKUP(B1376,Reference!$H$70:$AL$112,M1376,FALSE)*(C1376/$H$6)),2),ROUNDUP(D1376/(VLOOKUP(B1376,Reference!$H$70:$AL$112,M1376,FALSE)*C1376),2)))))</f>
        <v/>
      </c>
    </row>
    <row r="1377" spans="6:6" x14ac:dyDescent="0.45">
      <c r="F1377" s="89" t="str">
        <f>IF(B1377="","",IF(E1377="Each",D1377/C1377,IF(E1377="Count",$H$5*D1377/C1377,IF(E1377="Area",ROUNDUP(D1377/(VLOOKUP(B1377,Reference!$H$70:$AL$112,M1377,FALSE)*(C1377/$H$6)),2),ROUNDUP(D1377/(VLOOKUP(B1377,Reference!$H$70:$AL$112,M1377,FALSE)*C1377),2)))))</f>
        <v/>
      </c>
    </row>
    <row r="1378" spans="6:6" x14ac:dyDescent="0.45">
      <c r="F1378" s="89" t="str">
        <f>IF(B1378="","",IF(E1378="Each",D1378/C1378,IF(E1378="Count",$H$5*D1378/C1378,IF(E1378="Area",ROUNDUP(D1378/(VLOOKUP(B1378,Reference!$H$70:$AL$112,M1378,FALSE)*(C1378/$H$6)),2),ROUNDUP(D1378/(VLOOKUP(B1378,Reference!$H$70:$AL$112,M1378,FALSE)*C1378),2)))))</f>
        <v/>
      </c>
    </row>
    <row r="1379" spans="6:6" x14ac:dyDescent="0.45">
      <c r="F1379" s="89" t="str">
        <f>IF(B1379="","",IF(E1379="Each",D1379/C1379,IF(E1379="Count",$H$5*D1379/C1379,IF(E1379="Area",ROUNDUP(D1379/(VLOOKUP(B1379,Reference!$H$70:$AL$112,M1379,FALSE)*(C1379/$H$6)),2),ROUNDUP(D1379/(VLOOKUP(B1379,Reference!$H$70:$AL$112,M1379,FALSE)*C1379),2)))))</f>
        <v/>
      </c>
    </row>
    <row r="1380" spans="6:6" x14ac:dyDescent="0.45">
      <c r="F1380" s="89" t="str">
        <f>IF(B1380="","",IF(E1380="Each",D1380/C1380,IF(E1380="Count",$H$5*D1380/C1380,IF(E1380="Area",ROUNDUP(D1380/(VLOOKUP(B1380,Reference!$H$70:$AL$112,M1380,FALSE)*(C1380/$H$6)),2),ROUNDUP(D1380/(VLOOKUP(B1380,Reference!$H$70:$AL$112,M1380,FALSE)*C1380),2)))))</f>
        <v/>
      </c>
    </row>
    <row r="1381" spans="6:6" x14ac:dyDescent="0.45">
      <c r="F1381" s="89" t="str">
        <f>IF(B1381="","",IF(E1381="Each",D1381/C1381,IF(E1381="Count",$H$5*D1381/C1381,IF(E1381="Area",ROUNDUP(D1381/(VLOOKUP(B1381,Reference!$H$70:$AL$112,M1381,FALSE)*(C1381/$H$6)),2),ROUNDUP(D1381/(VLOOKUP(B1381,Reference!$H$70:$AL$112,M1381,FALSE)*C1381),2)))))</f>
        <v/>
      </c>
    </row>
    <row r="1382" spans="6:6" x14ac:dyDescent="0.45">
      <c r="F1382" s="89" t="str">
        <f>IF(B1382="","",IF(E1382="Each",D1382/C1382,IF(E1382="Count",$H$5*D1382/C1382,IF(E1382="Area",ROUNDUP(D1382/(VLOOKUP(B1382,Reference!$H$70:$AL$112,M1382,FALSE)*(C1382/$H$6)),2),ROUNDUP(D1382/(VLOOKUP(B1382,Reference!$H$70:$AL$112,M1382,FALSE)*C1382),2)))))</f>
        <v/>
      </c>
    </row>
    <row r="1383" spans="6:6" x14ac:dyDescent="0.45">
      <c r="F1383" s="89" t="str">
        <f>IF(B1383="","",IF(E1383="Each",D1383/C1383,IF(E1383="Count",$H$5*D1383/C1383,IF(E1383="Area",ROUNDUP(D1383/(VLOOKUP(B1383,Reference!$H$70:$AL$112,M1383,FALSE)*(C1383/$H$6)),2),ROUNDUP(D1383/(VLOOKUP(B1383,Reference!$H$70:$AL$112,M1383,FALSE)*C1383),2)))))</f>
        <v/>
      </c>
    </row>
    <row r="1384" spans="6:6" x14ac:dyDescent="0.45">
      <c r="F1384" s="89" t="str">
        <f>IF(B1384="","",IF(E1384="Each",D1384/C1384,IF(E1384="Count",$H$5*D1384/C1384,IF(E1384="Area",ROUNDUP(D1384/(VLOOKUP(B1384,Reference!$H$70:$AL$112,M1384,FALSE)*(C1384/$H$6)),2),ROUNDUP(D1384/(VLOOKUP(B1384,Reference!$H$70:$AL$112,M1384,FALSE)*C1384),2)))))</f>
        <v/>
      </c>
    </row>
    <row r="1385" spans="6:6" x14ac:dyDescent="0.45">
      <c r="F1385" s="89" t="str">
        <f>IF(B1385="","",IF(E1385="Each",D1385/C1385,IF(E1385="Count",$H$5*D1385/C1385,IF(E1385="Area",ROUNDUP(D1385/(VLOOKUP(B1385,Reference!$H$70:$AL$112,M1385,FALSE)*(C1385/$H$6)),2),ROUNDUP(D1385/(VLOOKUP(B1385,Reference!$H$70:$AL$112,M1385,FALSE)*C1385),2)))))</f>
        <v/>
      </c>
    </row>
    <row r="1386" spans="6:6" x14ac:dyDescent="0.45">
      <c r="F1386" s="89" t="str">
        <f>IF(B1386="","",IF(E1386="Each",D1386/C1386,IF(E1386="Count",$H$5*D1386/C1386,IF(E1386="Area",ROUNDUP(D1386/(VLOOKUP(B1386,Reference!$H$70:$AL$112,M1386,FALSE)*(C1386/$H$6)),2),ROUNDUP(D1386/(VLOOKUP(B1386,Reference!$H$70:$AL$112,M1386,FALSE)*C1386),2)))))</f>
        <v/>
      </c>
    </row>
    <row r="1387" spans="6:6" x14ac:dyDescent="0.45">
      <c r="F1387" s="89" t="str">
        <f>IF(B1387="","",IF(E1387="Each",D1387/C1387,IF(E1387="Count",$H$5*D1387/C1387,IF(E1387="Area",ROUNDUP(D1387/(VLOOKUP(B1387,Reference!$H$70:$AL$112,M1387,FALSE)*(C1387/$H$6)),2),ROUNDUP(D1387/(VLOOKUP(B1387,Reference!$H$70:$AL$112,M1387,FALSE)*C1387),2)))))</f>
        <v/>
      </c>
    </row>
    <row r="1388" spans="6:6" x14ac:dyDescent="0.45">
      <c r="F1388" s="89" t="str">
        <f>IF(B1388="","",IF(E1388="Each",D1388/C1388,IF(E1388="Count",$H$5*D1388/C1388,IF(E1388="Area",ROUNDUP(D1388/(VLOOKUP(B1388,Reference!$H$70:$AL$112,M1388,FALSE)*(C1388/$H$6)),2),ROUNDUP(D1388/(VLOOKUP(B1388,Reference!$H$70:$AL$112,M1388,FALSE)*C1388),2)))))</f>
        <v/>
      </c>
    </row>
    <row r="1389" spans="6:6" x14ac:dyDescent="0.45">
      <c r="F1389" s="89" t="str">
        <f>IF(B1389="","",IF(E1389="Each",D1389/C1389,IF(E1389="Count",$H$5*D1389/C1389,IF(E1389="Area",ROUNDUP(D1389/(VLOOKUP(B1389,Reference!$H$70:$AL$112,M1389,FALSE)*(C1389/$H$6)),2),ROUNDUP(D1389/(VLOOKUP(B1389,Reference!$H$70:$AL$112,M1389,FALSE)*C1389),2)))))</f>
        <v/>
      </c>
    </row>
    <row r="1390" spans="6:6" x14ac:dyDescent="0.45">
      <c r="F1390" s="89" t="str">
        <f>IF(B1390="","",IF(E1390="Each",D1390/C1390,IF(E1390="Count",$H$5*D1390/C1390,IF(E1390="Area",ROUNDUP(D1390/(VLOOKUP(B1390,Reference!$H$70:$AL$112,M1390,FALSE)*(C1390/$H$6)),2),ROUNDUP(D1390/(VLOOKUP(B1390,Reference!$H$70:$AL$112,M1390,FALSE)*C1390),2)))))</f>
        <v/>
      </c>
    </row>
    <row r="1391" spans="6:6" x14ac:dyDescent="0.45">
      <c r="F1391" s="89" t="str">
        <f>IF(B1391="","",IF(E1391="Each",D1391/C1391,IF(E1391="Count",$H$5*D1391/C1391,IF(E1391="Area",ROUNDUP(D1391/(VLOOKUP(B1391,Reference!$H$70:$AL$112,M1391,FALSE)*(C1391/$H$6)),2),ROUNDUP(D1391/(VLOOKUP(B1391,Reference!$H$70:$AL$112,M1391,FALSE)*C1391),2)))))</f>
        <v/>
      </c>
    </row>
    <row r="1392" spans="6:6" x14ac:dyDescent="0.45">
      <c r="F1392" s="89" t="str">
        <f>IF(B1392="","",IF(E1392="Each",D1392/C1392,IF(E1392="Count",$H$5*D1392/C1392,IF(E1392="Area",ROUNDUP(D1392/(VLOOKUP(B1392,Reference!$H$70:$AL$112,M1392,FALSE)*(C1392/$H$6)),2),ROUNDUP(D1392/(VLOOKUP(B1392,Reference!$H$70:$AL$112,M1392,FALSE)*C1392),2)))))</f>
        <v/>
      </c>
    </row>
    <row r="1393" spans="6:6" x14ac:dyDescent="0.45">
      <c r="F1393" s="89" t="str">
        <f>IF(B1393="","",IF(E1393="Each",D1393/C1393,IF(E1393="Count",$H$5*D1393/C1393,IF(E1393="Area",ROUNDUP(D1393/(VLOOKUP(B1393,Reference!$H$70:$AL$112,M1393,FALSE)*(C1393/$H$6)),2),ROUNDUP(D1393/(VLOOKUP(B1393,Reference!$H$70:$AL$112,M1393,FALSE)*C1393),2)))))</f>
        <v/>
      </c>
    </row>
    <row r="1394" spans="6:6" x14ac:dyDescent="0.45">
      <c r="F1394" s="89" t="str">
        <f>IF(B1394="","",IF(E1394="Each",D1394/C1394,IF(E1394="Count",$H$5*D1394/C1394,IF(E1394="Area",ROUNDUP(D1394/(VLOOKUP(B1394,Reference!$H$70:$AL$112,M1394,FALSE)*(C1394/$H$6)),2),ROUNDUP(D1394/(VLOOKUP(B1394,Reference!$H$70:$AL$112,M1394,FALSE)*C1394),2)))))</f>
        <v/>
      </c>
    </row>
    <row r="1395" spans="6:6" x14ac:dyDescent="0.45">
      <c r="F1395" s="89" t="str">
        <f>IF(B1395="","",IF(E1395="Each",D1395/C1395,IF(E1395="Count",$H$5*D1395/C1395,IF(E1395="Area",ROUNDUP(D1395/(VLOOKUP(B1395,Reference!$H$70:$AL$112,M1395,FALSE)*(C1395/$H$6)),2),ROUNDUP(D1395/(VLOOKUP(B1395,Reference!$H$70:$AL$112,M1395,FALSE)*C1395),2)))))</f>
        <v/>
      </c>
    </row>
    <row r="1396" spans="6:6" x14ac:dyDescent="0.45">
      <c r="F1396" s="89" t="str">
        <f>IF(B1396="","",IF(E1396="Each",D1396/C1396,IF(E1396="Count",$H$5*D1396/C1396,IF(E1396="Area",ROUNDUP(D1396/(VLOOKUP(B1396,Reference!$H$70:$AL$112,M1396,FALSE)*(C1396/$H$6)),2),ROUNDUP(D1396/(VLOOKUP(B1396,Reference!$H$70:$AL$112,M1396,FALSE)*C1396),2)))))</f>
        <v/>
      </c>
    </row>
    <row r="1397" spans="6:6" x14ac:dyDescent="0.45">
      <c r="F1397" s="89" t="str">
        <f>IF(B1397="","",IF(E1397="Each",D1397/C1397,IF(E1397="Count",$H$5*D1397/C1397,IF(E1397="Area",ROUNDUP(D1397/(VLOOKUP(B1397,Reference!$H$70:$AL$112,M1397,FALSE)*(C1397/$H$6)),2),ROUNDUP(D1397/(VLOOKUP(B1397,Reference!$H$70:$AL$112,M1397,FALSE)*C1397),2)))))</f>
        <v/>
      </c>
    </row>
    <row r="1398" spans="6:6" x14ac:dyDescent="0.45">
      <c r="F1398" s="89" t="str">
        <f>IF(B1398="","",IF(E1398="Each",D1398/C1398,IF(E1398="Count",$H$5*D1398/C1398,IF(E1398="Area",ROUNDUP(D1398/(VLOOKUP(B1398,Reference!$H$70:$AL$112,M1398,FALSE)*(C1398/$H$6)),2),ROUNDUP(D1398/(VLOOKUP(B1398,Reference!$H$70:$AL$112,M1398,FALSE)*C1398),2)))))</f>
        <v/>
      </c>
    </row>
    <row r="1399" spans="6:6" x14ac:dyDescent="0.45">
      <c r="F1399" s="89" t="str">
        <f>IF(B1399="","",IF(E1399="Each",D1399/C1399,IF(E1399="Count",$H$5*D1399/C1399,IF(E1399="Area",ROUNDUP(D1399/(VLOOKUP(B1399,Reference!$H$70:$AL$112,M1399,FALSE)*(C1399/$H$6)),2),ROUNDUP(D1399/(VLOOKUP(B1399,Reference!$H$70:$AL$112,M1399,FALSE)*C1399),2)))))</f>
        <v/>
      </c>
    </row>
    <row r="1400" spans="6:6" x14ac:dyDescent="0.45">
      <c r="F1400" s="89" t="str">
        <f>IF(B1400="","",IF(E1400="Each",D1400/C1400,IF(E1400="Count",$H$5*D1400/C1400,IF(E1400="Area",ROUNDUP(D1400/(VLOOKUP(B1400,Reference!$H$70:$AL$112,M1400,FALSE)*(C1400/$H$6)),2),ROUNDUP(D1400/(VLOOKUP(B1400,Reference!$H$70:$AL$112,M1400,FALSE)*C1400),2)))))</f>
        <v/>
      </c>
    </row>
    <row r="1401" spans="6:6" x14ac:dyDescent="0.45">
      <c r="F1401" s="89" t="str">
        <f>IF(B1401="","",IF(E1401="Each",D1401/C1401,IF(E1401="Count",$H$5*D1401/C1401,IF(E1401="Area",ROUNDUP(D1401/(VLOOKUP(B1401,Reference!$H$70:$AL$112,M1401,FALSE)*(C1401/$H$6)),2),ROUNDUP(D1401/(VLOOKUP(B1401,Reference!$H$70:$AL$112,M1401,FALSE)*C1401),2)))))</f>
        <v/>
      </c>
    </row>
    <row r="1402" spans="6:6" x14ac:dyDescent="0.45">
      <c r="F1402" s="89" t="str">
        <f>IF(B1402="","",IF(E1402="Each",D1402/C1402,IF(E1402="Count",$H$5*D1402/C1402,IF(E1402="Area",ROUNDUP(D1402/(VLOOKUP(B1402,Reference!$H$70:$AL$112,M1402,FALSE)*(C1402/$H$6)),2),ROUNDUP(D1402/(VLOOKUP(B1402,Reference!$H$70:$AL$112,M1402,FALSE)*C1402),2)))))</f>
        <v/>
      </c>
    </row>
    <row r="1403" spans="6:6" x14ac:dyDescent="0.45">
      <c r="F1403" s="89" t="str">
        <f>IF(B1403="","",IF(E1403="Each",D1403/C1403,IF(E1403="Count",$H$5*D1403/C1403,IF(E1403="Area",ROUNDUP(D1403/(VLOOKUP(B1403,Reference!$H$70:$AL$112,M1403,FALSE)*(C1403/$H$6)),2),ROUNDUP(D1403/(VLOOKUP(B1403,Reference!$H$70:$AL$112,M1403,FALSE)*C1403),2)))))</f>
        <v/>
      </c>
    </row>
    <row r="1404" spans="6:6" x14ac:dyDescent="0.45">
      <c r="F1404" s="89" t="str">
        <f>IF(B1404="","",IF(E1404="Each",D1404/C1404,IF(E1404="Count",$H$5*D1404/C1404,IF(E1404="Area",ROUNDUP(D1404/(VLOOKUP(B1404,Reference!$H$70:$AL$112,M1404,FALSE)*(C1404/$H$6)),2),ROUNDUP(D1404/(VLOOKUP(B1404,Reference!$H$70:$AL$112,M1404,FALSE)*C1404),2)))))</f>
        <v/>
      </c>
    </row>
    <row r="1405" spans="6:6" x14ac:dyDescent="0.45">
      <c r="F1405" s="89" t="str">
        <f>IF(B1405="","",IF(E1405="Each",D1405/C1405,IF(E1405="Count",$H$5*D1405/C1405,IF(E1405="Area",ROUNDUP(D1405/(VLOOKUP(B1405,Reference!$H$70:$AL$112,M1405,FALSE)*(C1405/$H$6)),2),ROUNDUP(D1405/(VLOOKUP(B1405,Reference!$H$70:$AL$112,M1405,FALSE)*C1405),2)))))</f>
        <v/>
      </c>
    </row>
    <row r="1406" spans="6:6" x14ac:dyDescent="0.45">
      <c r="F1406" s="89" t="str">
        <f>IF(B1406="","",IF(E1406="Each",D1406/C1406,IF(E1406="Count",$H$5*D1406/C1406,IF(E1406="Area",ROUNDUP(D1406/(VLOOKUP(B1406,Reference!$H$70:$AL$112,M1406,FALSE)*(C1406/$H$6)),2),ROUNDUP(D1406/(VLOOKUP(B1406,Reference!$H$70:$AL$112,M1406,FALSE)*C1406),2)))))</f>
        <v/>
      </c>
    </row>
    <row r="1407" spans="6:6" x14ac:dyDescent="0.45">
      <c r="F1407" s="89" t="str">
        <f>IF(B1407="","",IF(E1407="Each",D1407/C1407,IF(E1407="Count",$H$5*D1407/C1407,IF(E1407="Area",ROUNDUP(D1407/(VLOOKUP(B1407,Reference!$H$70:$AL$112,M1407,FALSE)*(C1407/$H$6)),2),ROUNDUP(D1407/(VLOOKUP(B1407,Reference!$H$70:$AL$112,M1407,FALSE)*C1407),2)))))</f>
        <v/>
      </c>
    </row>
    <row r="1408" spans="6:6" x14ac:dyDescent="0.45">
      <c r="F1408" s="89" t="str">
        <f>IF(B1408="","",IF(E1408="Each",D1408/C1408,IF(E1408="Count",$H$5*D1408/C1408,IF(E1408="Area",ROUNDUP(D1408/(VLOOKUP(B1408,Reference!$H$70:$AL$112,M1408,FALSE)*(C1408/$H$6)),2),ROUNDUP(D1408/(VLOOKUP(B1408,Reference!$H$70:$AL$112,M1408,FALSE)*C1408),2)))))</f>
        <v/>
      </c>
    </row>
    <row r="1409" spans="6:6" x14ac:dyDescent="0.45">
      <c r="F1409" s="89" t="str">
        <f>IF(B1409="","",IF(E1409="Each",D1409/C1409,IF(E1409="Count",$H$5*D1409/C1409,IF(E1409="Area",ROUNDUP(D1409/(VLOOKUP(B1409,Reference!$H$70:$AL$112,M1409,FALSE)*(C1409/$H$6)),2),ROUNDUP(D1409/(VLOOKUP(B1409,Reference!$H$70:$AL$112,M1409,FALSE)*C1409),2)))))</f>
        <v/>
      </c>
    </row>
    <row r="1410" spans="6:6" x14ac:dyDescent="0.45">
      <c r="F1410" s="89" t="str">
        <f>IF(B1410="","",IF(E1410="Each",D1410/C1410,IF(E1410="Count",$H$5*D1410/C1410,IF(E1410="Area",ROUNDUP(D1410/(VLOOKUP(B1410,Reference!$H$70:$AL$112,M1410,FALSE)*(C1410/$H$6)),2),ROUNDUP(D1410/(VLOOKUP(B1410,Reference!$H$70:$AL$112,M1410,FALSE)*C1410),2)))))</f>
        <v/>
      </c>
    </row>
    <row r="1411" spans="6:6" x14ac:dyDescent="0.45">
      <c r="F1411" s="89" t="str">
        <f>IF(B1411="","",IF(E1411="Each",D1411/C1411,IF(E1411="Count",$H$5*D1411/C1411,IF(E1411="Area",ROUNDUP(D1411/(VLOOKUP(B1411,Reference!$H$70:$AL$112,M1411,FALSE)*(C1411/$H$6)),2),ROUNDUP(D1411/(VLOOKUP(B1411,Reference!$H$70:$AL$112,M1411,FALSE)*C1411),2)))))</f>
        <v/>
      </c>
    </row>
    <row r="1412" spans="6:6" x14ac:dyDescent="0.45">
      <c r="F1412" s="89" t="str">
        <f>IF(B1412="","",IF(E1412="Each",D1412/C1412,IF(E1412="Count",$H$5*D1412/C1412,IF(E1412="Area",ROUNDUP(D1412/(VLOOKUP(B1412,Reference!$H$70:$AL$112,M1412,FALSE)*(C1412/$H$6)),2),ROUNDUP(D1412/(VLOOKUP(B1412,Reference!$H$70:$AL$112,M1412,FALSE)*C1412),2)))))</f>
        <v/>
      </c>
    </row>
    <row r="1413" spans="6:6" x14ac:dyDescent="0.45">
      <c r="F1413" s="89" t="str">
        <f>IF(B1413="","",IF(E1413="Each",D1413/C1413,IF(E1413="Count",$H$5*D1413/C1413,IF(E1413="Area",ROUNDUP(D1413/(VLOOKUP(B1413,Reference!$H$70:$AL$112,M1413,FALSE)*(C1413/$H$6)),2),ROUNDUP(D1413/(VLOOKUP(B1413,Reference!$H$70:$AL$112,M1413,FALSE)*C1413),2)))))</f>
        <v/>
      </c>
    </row>
    <row r="1414" spans="6:6" x14ac:dyDescent="0.45">
      <c r="F1414" s="89" t="str">
        <f>IF(B1414="","",IF(E1414="Each",D1414/C1414,IF(E1414="Count",$H$5*D1414/C1414,IF(E1414="Area",ROUNDUP(D1414/(VLOOKUP(B1414,Reference!$H$70:$AL$112,M1414,FALSE)*(C1414/$H$6)),2),ROUNDUP(D1414/(VLOOKUP(B1414,Reference!$H$70:$AL$112,M1414,FALSE)*C1414),2)))))</f>
        <v/>
      </c>
    </row>
    <row r="1415" spans="6:6" x14ac:dyDescent="0.45">
      <c r="F1415" s="89" t="str">
        <f>IF(B1415="","",IF(E1415="Each",D1415/C1415,IF(E1415="Count",$H$5*D1415/C1415,IF(E1415="Area",ROUNDUP(D1415/(VLOOKUP(B1415,Reference!$H$70:$AL$112,M1415,FALSE)*(C1415/$H$6)),2),ROUNDUP(D1415/(VLOOKUP(B1415,Reference!$H$70:$AL$112,M1415,FALSE)*C1415),2)))))</f>
        <v/>
      </c>
    </row>
    <row r="1416" spans="6:6" x14ac:dyDescent="0.45">
      <c r="F1416" s="89" t="str">
        <f>IF(B1416="","",IF(E1416="Each",D1416/C1416,IF(E1416="Count",$H$5*D1416/C1416,IF(E1416="Area",ROUNDUP(D1416/(VLOOKUP(B1416,Reference!$H$70:$AL$112,M1416,FALSE)*(C1416/$H$6)),2),ROUNDUP(D1416/(VLOOKUP(B1416,Reference!$H$70:$AL$112,M1416,FALSE)*C1416),2)))))</f>
        <v/>
      </c>
    </row>
    <row r="1417" spans="6:6" x14ac:dyDescent="0.45">
      <c r="F1417" s="89" t="str">
        <f>IF(B1417="","",IF(E1417="Each",D1417/C1417,IF(E1417="Count",$H$5*D1417/C1417,IF(E1417="Area",ROUNDUP(D1417/(VLOOKUP(B1417,Reference!$H$70:$AL$112,M1417,FALSE)*(C1417/$H$6)),2),ROUNDUP(D1417/(VLOOKUP(B1417,Reference!$H$70:$AL$112,M1417,FALSE)*C1417),2)))))</f>
        <v/>
      </c>
    </row>
    <row r="1418" spans="6:6" x14ac:dyDescent="0.45">
      <c r="F1418" s="89" t="str">
        <f>IF(B1418="","",IF(E1418="Each",D1418/C1418,IF(E1418="Count",$H$5*D1418/C1418,IF(E1418="Area",ROUNDUP(D1418/(VLOOKUP(B1418,Reference!$H$70:$AL$112,M1418,FALSE)*(C1418/$H$6)),2),ROUNDUP(D1418/(VLOOKUP(B1418,Reference!$H$70:$AL$112,M1418,FALSE)*C1418),2)))))</f>
        <v/>
      </c>
    </row>
    <row r="1419" spans="6:6" x14ac:dyDescent="0.45">
      <c r="F1419" s="89" t="str">
        <f>IF(B1419="","",IF(E1419="Each",D1419/C1419,IF(E1419="Count",$H$5*D1419/C1419,IF(E1419="Area",ROUNDUP(D1419/(VLOOKUP(B1419,Reference!$H$70:$AL$112,M1419,FALSE)*(C1419/$H$6)),2),ROUNDUP(D1419/(VLOOKUP(B1419,Reference!$H$70:$AL$112,M1419,FALSE)*C1419),2)))))</f>
        <v/>
      </c>
    </row>
    <row r="1420" spans="6:6" x14ac:dyDescent="0.45">
      <c r="F1420" s="89" t="str">
        <f>IF(B1420="","",IF(E1420="Each",D1420/C1420,IF(E1420="Count",$H$5*D1420/C1420,IF(E1420="Area",ROUNDUP(D1420/(VLOOKUP(B1420,Reference!$H$70:$AL$112,M1420,FALSE)*(C1420/$H$6)),2),ROUNDUP(D1420/(VLOOKUP(B1420,Reference!$H$70:$AL$112,M1420,FALSE)*C1420),2)))))</f>
        <v/>
      </c>
    </row>
    <row r="1421" spans="6:6" x14ac:dyDescent="0.45">
      <c r="F1421" s="89" t="str">
        <f>IF(B1421="","",IF(E1421="Each",D1421/C1421,IF(E1421="Count",$H$5*D1421/C1421,IF(E1421="Area",ROUNDUP(D1421/(VLOOKUP(B1421,Reference!$H$70:$AL$112,M1421,FALSE)*(C1421/$H$6)),2),ROUNDUP(D1421/(VLOOKUP(B1421,Reference!$H$70:$AL$112,M1421,FALSE)*C1421),2)))))</f>
        <v/>
      </c>
    </row>
    <row r="1422" spans="6:6" x14ac:dyDescent="0.45">
      <c r="F1422" s="89" t="str">
        <f>IF(B1422="","",IF(E1422="Each",D1422/C1422,IF(E1422="Count",$H$5*D1422/C1422,IF(E1422="Area",ROUNDUP(D1422/(VLOOKUP(B1422,Reference!$H$70:$AL$112,M1422,FALSE)*(C1422/$H$6)),2),ROUNDUP(D1422/(VLOOKUP(B1422,Reference!$H$70:$AL$112,M1422,FALSE)*C1422),2)))))</f>
        <v/>
      </c>
    </row>
    <row r="1423" spans="6:6" x14ac:dyDescent="0.45">
      <c r="F1423" s="89" t="str">
        <f>IF(B1423="","",IF(E1423="Each",D1423/C1423,IF(E1423="Count",$H$5*D1423/C1423,IF(E1423="Area",ROUNDUP(D1423/(VLOOKUP(B1423,Reference!$H$70:$AL$112,M1423,FALSE)*(C1423/$H$6)),2),ROUNDUP(D1423/(VLOOKUP(B1423,Reference!$H$70:$AL$112,M1423,FALSE)*C1423),2)))))</f>
        <v/>
      </c>
    </row>
    <row r="1424" spans="6:6" x14ac:dyDescent="0.45">
      <c r="F1424" s="89" t="str">
        <f>IF(B1424="","",IF(E1424="Each",D1424/C1424,IF(E1424="Count",$H$5*D1424/C1424,IF(E1424="Area",ROUNDUP(D1424/(VLOOKUP(B1424,Reference!$H$70:$AL$112,M1424,FALSE)*(C1424/$H$6)),2),ROUNDUP(D1424/(VLOOKUP(B1424,Reference!$H$70:$AL$112,M1424,FALSE)*C1424),2)))))</f>
        <v/>
      </c>
    </row>
    <row r="1425" spans="6:6" x14ac:dyDescent="0.45">
      <c r="F1425" s="89" t="str">
        <f>IF(B1425="","",IF(E1425="Each",D1425/C1425,IF(E1425="Count",$H$5*D1425/C1425,IF(E1425="Area",ROUNDUP(D1425/(VLOOKUP(B1425,Reference!$H$70:$AL$112,M1425,FALSE)*(C1425/$H$6)),2),ROUNDUP(D1425/(VLOOKUP(B1425,Reference!$H$70:$AL$112,M1425,FALSE)*C1425),2)))))</f>
        <v/>
      </c>
    </row>
    <row r="1426" spans="6:6" x14ac:dyDescent="0.45">
      <c r="F1426" s="89" t="str">
        <f>IF(B1426="","",IF(E1426="Each",D1426/C1426,IF(E1426="Count",$H$5*D1426/C1426,IF(E1426="Area",ROUNDUP(D1426/(VLOOKUP(B1426,Reference!$H$70:$AL$112,M1426,FALSE)*(C1426/$H$6)),2),ROUNDUP(D1426/(VLOOKUP(B1426,Reference!$H$70:$AL$112,M1426,FALSE)*C1426),2)))))</f>
        <v/>
      </c>
    </row>
    <row r="1427" spans="6:6" x14ac:dyDescent="0.45">
      <c r="F1427" s="89" t="str">
        <f>IF(B1427="","",IF(E1427="Each",D1427/C1427,IF(E1427="Count",$H$5*D1427/C1427,IF(E1427="Area",ROUNDUP(D1427/(VLOOKUP(B1427,Reference!$H$70:$AL$112,M1427,FALSE)*(C1427/$H$6)),2),ROUNDUP(D1427/(VLOOKUP(B1427,Reference!$H$70:$AL$112,M1427,FALSE)*C1427),2)))))</f>
        <v/>
      </c>
    </row>
    <row r="1428" spans="6:6" x14ac:dyDescent="0.45">
      <c r="F1428" s="89" t="str">
        <f>IF(B1428="","",IF(E1428="Each",D1428/C1428,IF(E1428="Count",$H$5*D1428/C1428,IF(E1428="Area",ROUNDUP(D1428/(VLOOKUP(B1428,Reference!$H$70:$AL$112,M1428,FALSE)*(C1428/$H$6)),2),ROUNDUP(D1428/(VLOOKUP(B1428,Reference!$H$70:$AL$112,M1428,FALSE)*C1428),2)))))</f>
        <v/>
      </c>
    </row>
    <row r="1429" spans="6:6" x14ac:dyDescent="0.45">
      <c r="F1429" s="89" t="str">
        <f>IF(B1429="","",IF(E1429="Each",D1429/C1429,IF(E1429="Count",$H$5*D1429/C1429,IF(E1429="Area",ROUNDUP(D1429/(VLOOKUP(B1429,Reference!$H$70:$AL$112,M1429,FALSE)*(C1429/$H$6)),2),ROUNDUP(D1429/(VLOOKUP(B1429,Reference!$H$70:$AL$112,M1429,FALSE)*C1429),2)))))</f>
        <v/>
      </c>
    </row>
    <row r="1430" spans="6:6" x14ac:dyDescent="0.45">
      <c r="F1430" s="89" t="str">
        <f>IF(B1430="","",IF(E1430="Each",D1430/C1430,IF(E1430="Count",$H$5*D1430/C1430,IF(E1430="Area",ROUNDUP(D1430/(VLOOKUP(B1430,Reference!$H$70:$AL$112,M1430,FALSE)*(C1430/$H$6)),2),ROUNDUP(D1430/(VLOOKUP(B1430,Reference!$H$70:$AL$112,M1430,FALSE)*C1430),2)))))</f>
        <v/>
      </c>
    </row>
    <row r="1431" spans="6:6" x14ac:dyDescent="0.45">
      <c r="F1431" s="89" t="str">
        <f>IF(B1431="","",IF(E1431="Each",D1431/C1431,IF(E1431="Count",$H$5*D1431/C1431,IF(E1431="Area",ROUNDUP(D1431/(VLOOKUP(B1431,Reference!$H$70:$AL$112,M1431,FALSE)*(C1431/$H$6)),2),ROUNDUP(D1431/(VLOOKUP(B1431,Reference!$H$70:$AL$112,M1431,FALSE)*C1431),2)))))</f>
        <v/>
      </c>
    </row>
    <row r="1432" spans="6:6" x14ac:dyDescent="0.45">
      <c r="F1432" s="89" t="str">
        <f>IF(B1432="","",IF(E1432="Each",D1432/C1432,IF(E1432="Count",$H$5*D1432/C1432,IF(E1432="Area",ROUNDUP(D1432/(VLOOKUP(B1432,Reference!$H$70:$AL$112,M1432,FALSE)*(C1432/$H$6)),2),ROUNDUP(D1432/(VLOOKUP(B1432,Reference!$H$70:$AL$112,M1432,FALSE)*C1432),2)))))</f>
        <v/>
      </c>
    </row>
    <row r="1433" spans="6:6" x14ac:dyDescent="0.45">
      <c r="F1433" s="89" t="str">
        <f>IF(B1433="","",IF(E1433="Each",D1433/C1433,IF(E1433="Count",$H$5*D1433/C1433,IF(E1433="Area",ROUNDUP(D1433/(VLOOKUP(B1433,Reference!$H$70:$AL$112,M1433,FALSE)*(C1433/$H$6)),2),ROUNDUP(D1433/(VLOOKUP(B1433,Reference!$H$70:$AL$112,M1433,FALSE)*C1433),2)))))</f>
        <v/>
      </c>
    </row>
    <row r="1434" spans="6:6" x14ac:dyDescent="0.45">
      <c r="F1434" s="89" t="str">
        <f>IF(B1434="","",IF(E1434="Each",D1434/C1434,IF(E1434="Count",$H$5*D1434/C1434,IF(E1434="Area",ROUNDUP(D1434/(VLOOKUP(B1434,Reference!$H$70:$AL$112,M1434,FALSE)*(C1434/$H$6)),2),ROUNDUP(D1434/(VLOOKUP(B1434,Reference!$H$70:$AL$112,M1434,FALSE)*C1434),2)))))</f>
        <v/>
      </c>
    </row>
    <row r="1435" spans="6:6" x14ac:dyDescent="0.45">
      <c r="F1435" s="89" t="str">
        <f>IF(B1435="","",IF(E1435="Each",D1435/C1435,IF(E1435="Count",$H$5*D1435/C1435,IF(E1435="Area",ROUNDUP(D1435/(VLOOKUP(B1435,Reference!$H$70:$AL$112,M1435,FALSE)*(C1435/$H$6)),2),ROUNDUP(D1435/(VLOOKUP(B1435,Reference!$H$70:$AL$112,M1435,FALSE)*C1435),2)))))</f>
        <v/>
      </c>
    </row>
    <row r="1436" spans="6:6" x14ac:dyDescent="0.45">
      <c r="F1436" s="89" t="str">
        <f>IF(B1436="","",IF(E1436="Each",D1436/C1436,IF(E1436="Count",$H$5*D1436/C1436,IF(E1436="Area",ROUNDUP(D1436/(VLOOKUP(B1436,Reference!$H$70:$AL$112,M1436,FALSE)*(C1436/$H$6)),2),ROUNDUP(D1436/(VLOOKUP(B1436,Reference!$H$70:$AL$112,M1436,FALSE)*C1436),2)))))</f>
        <v/>
      </c>
    </row>
    <row r="1437" spans="6:6" x14ac:dyDescent="0.45">
      <c r="F1437" s="89" t="str">
        <f>IF(B1437="","",IF(E1437="Each",D1437/C1437,IF(E1437="Count",$H$5*D1437/C1437,IF(E1437="Area",ROUNDUP(D1437/(VLOOKUP(B1437,Reference!$H$70:$AL$112,M1437,FALSE)*(C1437/$H$6)),2),ROUNDUP(D1437/(VLOOKUP(B1437,Reference!$H$70:$AL$112,M1437,FALSE)*C1437),2)))))</f>
        <v/>
      </c>
    </row>
    <row r="1438" spans="6:6" x14ac:dyDescent="0.45">
      <c r="F1438" s="89" t="str">
        <f>IF(B1438="","",IF(E1438="Each",D1438/C1438,IF(E1438="Count",$H$5*D1438/C1438,IF(E1438="Area",ROUNDUP(D1438/(VLOOKUP(B1438,Reference!$H$70:$AL$112,M1438,FALSE)*(C1438/$H$6)),2),ROUNDUP(D1438/(VLOOKUP(B1438,Reference!$H$70:$AL$112,M1438,FALSE)*C1438),2)))))</f>
        <v/>
      </c>
    </row>
    <row r="1439" spans="6:6" x14ac:dyDescent="0.45">
      <c r="F1439" s="89" t="str">
        <f>IF(B1439="","",IF(E1439="Each",D1439/C1439,IF(E1439="Count",$H$5*D1439/C1439,IF(E1439="Area",ROUNDUP(D1439/(VLOOKUP(B1439,Reference!$H$70:$AL$112,M1439,FALSE)*(C1439/$H$6)),2),ROUNDUP(D1439/(VLOOKUP(B1439,Reference!$H$70:$AL$112,M1439,FALSE)*C1439),2)))))</f>
        <v/>
      </c>
    </row>
    <row r="1440" spans="6:6" x14ac:dyDescent="0.45">
      <c r="F1440" s="89" t="str">
        <f>IF(B1440="","",IF(E1440="Each",D1440/C1440,IF(E1440="Count",$H$5*D1440/C1440,IF(E1440="Area",ROUNDUP(D1440/(VLOOKUP(B1440,Reference!$H$70:$AL$112,M1440,FALSE)*(C1440/$H$6)),2),ROUNDUP(D1440/(VLOOKUP(B1440,Reference!$H$70:$AL$112,M1440,FALSE)*C1440),2)))))</f>
        <v/>
      </c>
    </row>
    <row r="1441" spans="6:6" x14ac:dyDescent="0.45">
      <c r="F1441" s="89" t="str">
        <f>IF(B1441="","",IF(E1441="Each",D1441/C1441,IF(E1441="Count",$H$5*D1441/C1441,IF(E1441="Area",ROUNDUP(D1441/(VLOOKUP(B1441,Reference!$H$70:$AL$112,M1441,FALSE)*(C1441/$H$6)),2),ROUNDUP(D1441/(VLOOKUP(B1441,Reference!$H$70:$AL$112,M1441,FALSE)*C1441),2)))))</f>
        <v/>
      </c>
    </row>
    <row r="1442" spans="6:6" x14ac:dyDescent="0.45">
      <c r="F1442" s="89" t="str">
        <f>IF(B1442="","",IF(E1442="Each",D1442/C1442,IF(E1442="Count",$H$5*D1442/C1442,IF(E1442="Area",ROUNDUP(D1442/(VLOOKUP(B1442,Reference!$H$70:$AL$112,M1442,FALSE)*(C1442/$H$6)),2),ROUNDUP(D1442/(VLOOKUP(B1442,Reference!$H$70:$AL$112,M1442,FALSE)*C1442),2)))))</f>
        <v/>
      </c>
    </row>
    <row r="1443" spans="6:6" x14ac:dyDescent="0.45">
      <c r="F1443" s="89" t="str">
        <f>IF(B1443="","",IF(E1443="Each",D1443/C1443,IF(E1443="Count",$H$5*D1443/C1443,IF(E1443="Area",ROUNDUP(D1443/(VLOOKUP(B1443,Reference!$H$70:$AL$112,M1443,FALSE)*(C1443/$H$6)),2),ROUNDUP(D1443/(VLOOKUP(B1443,Reference!$H$70:$AL$112,M1443,FALSE)*C1443),2)))))</f>
        <v/>
      </c>
    </row>
    <row r="1444" spans="6:6" x14ac:dyDescent="0.45">
      <c r="F1444" s="89" t="str">
        <f>IF(B1444="","",IF(E1444="Each",D1444/C1444,IF(E1444="Count",$H$5*D1444/C1444,IF(E1444="Area",ROUNDUP(D1444/(VLOOKUP(B1444,Reference!$H$70:$AL$112,M1444,FALSE)*(C1444/$H$6)),2),ROUNDUP(D1444/(VLOOKUP(B1444,Reference!$H$70:$AL$112,M1444,FALSE)*C1444),2)))))</f>
        <v/>
      </c>
    </row>
    <row r="1445" spans="6:6" x14ac:dyDescent="0.45">
      <c r="F1445" s="89" t="str">
        <f>IF(B1445="","",IF(E1445="Each",D1445/C1445,IF(E1445="Count",$H$5*D1445/C1445,IF(E1445="Area",ROUNDUP(D1445/(VLOOKUP(B1445,Reference!$H$70:$AL$112,M1445,FALSE)*(C1445/$H$6)),2),ROUNDUP(D1445/(VLOOKUP(B1445,Reference!$H$70:$AL$112,M1445,FALSE)*C1445),2)))))</f>
        <v/>
      </c>
    </row>
    <row r="1446" spans="6:6" x14ac:dyDescent="0.45">
      <c r="F1446" s="89" t="str">
        <f>IF(B1446="","",IF(E1446="Each",D1446/C1446,IF(E1446="Count",$H$5*D1446/C1446,IF(E1446="Area",ROUNDUP(D1446/(VLOOKUP(B1446,Reference!$H$70:$AL$112,M1446,FALSE)*(C1446/$H$6)),2),ROUNDUP(D1446/(VLOOKUP(B1446,Reference!$H$70:$AL$112,M1446,FALSE)*C1446),2)))))</f>
        <v/>
      </c>
    </row>
    <row r="1447" spans="6:6" x14ac:dyDescent="0.45">
      <c r="F1447" s="89" t="str">
        <f>IF(B1447="","",IF(E1447="Each",D1447/C1447,IF(E1447="Count",$H$5*D1447/C1447,IF(E1447="Area",ROUNDUP(D1447/(VLOOKUP(B1447,Reference!$H$70:$AL$112,M1447,FALSE)*(C1447/$H$6)),2),ROUNDUP(D1447/(VLOOKUP(B1447,Reference!$H$70:$AL$112,M1447,FALSE)*C1447),2)))))</f>
        <v/>
      </c>
    </row>
    <row r="1448" spans="6:6" x14ac:dyDescent="0.45">
      <c r="F1448" s="89" t="str">
        <f>IF(B1448="","",IF(E1448="Each",D1448/C1448,IF(E1448="Count",$H$5*D1448/C1448,IF(E1448="Area",ROUNDUP(D1448/(VLOOKUP(B1448,Reference!$H$70:$AL$112,M1448,FALSE)*(C1448/$H$6)),2),ROUNDUP(D1448/(VLOOKUP(B1448,Reference!$H$70:$AL$112,M1448,FALSE)*C1448),2)))))</f>
        <v/>
      </c>
    </row>
    <row r="1449" spans="6:6" x14ac:dyDescent="0.45">
      <c r="F1449" s="89" t="str">
        <f>IF(B1449="","",IF(E1449="Each",D1449/C1449,IF(E1449="Count",$H$5*D1449/C1449,IF(E1449="Area",ROUNDUP(D1449/(VLOOKUP(B1449,Reference!$H$70:$AL$112,M1449,FALSE)*(C1449/$H$6)),2),ROUNDUP(D1449/(VLOOKUP(B1449,Reference!$H$70:$AL$112,M1449,FALSE)*C1449),2)))))</f>
        <v/>
      </c>
    </row>
    <row r="1450" spans="6:6" x14ac:dyDescent="0.45">
      <c r="F1450" s="89" t="str">
        <f>IF(B1450="","",IF(E1450="Each",D1450/C1450,IF(E1450="Count",$H$5*D1450/C1450,IF(E1450="Area",ROUNDUP(D1450/(VLOOKUP(B1450,Reference!$H$70:$AL$112,M1450,FALSE)*(C1450/$H$6)),2),ROUNDUP(D1450/(VLOOKUP(B1450,Reference!$H$70:$AL$112,M1450,FALSE)*C1450),2)))))</f>
        <v/>
      </c>
    </row>
    <row r="1451" spans="6:6" x14ac:dyDescent="0.45">
      <c r="F1451" s="89" t="str">
        <f>IF(B1451="","",IF(E1451="Each",D1451/C1451,IF(E1451="Count",$H$5*D1451/C1451,IF(E1451="Area",ROUNDUP(D1451/(VLOOKUP(B1451,Reference!$H$70:$AL$112,M1451,FALSE)*(C1451/$H$6)),2),ROUNDUP(D1451/(VLOOKUP(B1451,Reference!$H$70:$AL$112,M1451,FALSE)*C1451),2)))))</f>
        <v/>
      </c>
    </row>
    <row r="1452" spans="6:6" x14ac:dyDescent="0.45">
      <c r="F1452" s="89" t="str">
        <f>IF(B1452="","",IF(E1452="Each",D1452/C1452,IF(E1452="Count",$H$5*D1452/C1452,IF(E1452="Area",ROUNDUP(D1452/(VLOOKUP(B1452,Reference!$H$70:$AL$112,M1452,FALSE)*(C1452/$H$6)),2),ROUNDUP(D1452/(VLOOKUP(B1452,Reference!$H$70:$AL$112,M1452,FALSE)*C1452),2)))))</f>
        <v/>
      </c>
    </row>
    <row r="1453" spans="6:6" x14ac:dyDescent="0.45">
      <c r="F1453" s="89" t="str">
        <f>IF(B1453="","",IF(E1453="Each",D1453/C1453,IF(E1453="Count",$H$5*D1453/C1453,IF(E1453="Area",ROUNDUP(D1453/(VLOOKUP(B1453,Reference!$H$70:$AL$112,M1453,FALSE)*(C1453/$H$6)),2),ROUNDUP(D1453/(VLOOKUP(B1453,Reference!$H$70:$AL$112,M1453,FALSE)*C1453),2)))))</f>
        <v/>
      </c>
    </row>
    <row r="1454" spans="6:6" x14ac:dyDescent="0.45">
      <c r="F1454" s="89" t="str">
        <f>IF(B1454="","",IF(E1454="Each",D1454/C1454,IF(E1454="Count",$H$5*D1454/C1454,IF(E1454="Area",ROUNDUP(D1454/(VLOOKUP(B1454,Reference!$H$70:$AL$112,M1454,FALSE)*(C1454/$H$6)),2),ROUNDUP(D1454/(VLOOKUP(B1454,Reference!$H$70:$AL$112,M1454,FALSE)*C1454),2)))))</f>
        <v/>
      </c>
    </row>
    <row r="1455" spans="6:6" x14ac:dyDescent="0.45">
      <c r="F1455" s="89" t="str">
        <f>IF(B1455="","",IF(E1455="Each",D1455/C1455,IF(E1455="Count",$H$5*D1455/C1455,IF(E1455="Area",ROUNDUP(D1455/(VLOOKUP(B1455,Reference!$H$70:$AL$112,M1455,FALSE)*(C1455/$H$6)),2),ROUNDUP(D1455/(VLOOKUP(B1455,Reference!$H$70:$AL$112,M1455,FALSE)*C1455),2)))))</f>
        <v/>
      </c>
    </row>
    <row r="1456" spans="6:6" x14ac:dyDescent="0.45">
      <c r="F1456" s="89" t="str">
        <f>IF(B1456="","",IF(E1456="Each",D1456/C1456,IF(E1456="Count",$H$5*D1456/C1456,IF(E1456="Area",ROUNDUP(D1456/(VLOOKUP(B1456,Reference!$H$70:$AL$112,M1456,FALSE)*(C1456/$H$6)),2),ROUNDUP(D1456/(VLOOKUP(B1456,Reference!$H$70:$AL$112,M1456,FALSE)*C1456),2)))))</f>
        <v/>
      </c>
    </row>
    <row r="1457" spans="6:6" x14ac:dyDescent="0.45">
      <c r="F1457" s="89" t="str">
        <f>IF(B1457="","",IF(E1457="Each",D1457/C1457,IF(E1457="Count",$H$5*D1457/C1457,IF(E1457="Area",ROUNDUP(D1457/(VLOOKUP(B1457,Reference!$H$70:$AL$112,M1457,FALSE)*(C1457/$H$6)),2),ROUNDUP(D1457/(VLOOKUP(B1457,Reference!$H$70:$AL$112,M1457,FALSE)*C1457),2)))))</f>
        <v/>
      </c>
    </row>
    <row r="1458" spans="6:6" x14ac:dyDescent="0.45">
      <c r="F1458" s="89" t="str">
        <f>IF(B1458="","",IF(E1458="Each",D1458/C1458,IF(E1458="Count",$H$5*D1458/C1458,IF(E1458="Area",ROUNDUP(D1458/(VLOOKUP(B1458,Reference!$H$70:$AL$112,M1458,FALSE)*(C1458/$H$6)),2),ROUNDUP(D1458/(VLOOKUP(B1458,Reference!$H$70:$AL$112,M1458,FALSE)*C1458),2)))))</f>
        <v/>
      </c>
    </row>
    <row r="1459" spans="6:6" x14ac:dyDescent="0.45">
      <c r="F1459" s="89" t="str">
        <f>IF(B1459="","",IF(E1459="Each",D1459/C1459,IF(E1459="Count",$H$5*D1459/C1459,IF(E1459="Area",ROUNDUP(D1459/(VLOOKUP(B1459,Reference!$H$70:$AL$112,M1459,FALSE)*(C1459/$H$6)),2),ROUNDUP(D1459/(VLOOKUP(B1459,Reference!$H$70:$AL$112,M1459,FALSE)*C1459),2)))))</f>
        <v/>
      </c>
    </row>
    <row r="1460" spans="6:6" x14ac:dyDescent="0.45">
      <c r="F1460" s="89" t="str">
        <f>IF(B1460="","",IF(E1460="Each",D1460/C1460,IF(E1460="Count",$H$5*D1460/C1460,IF(E1460="Area",ROUNDUP(D1460/(VLOOKUP(B1460,Reference!$H$70:$AL$112,M1460,FALSE)*(C1460/$H$6)),2),ROUNDUP(D1460/(VLOOKUP(B1460,Reference!$H$70:$AL$112,M1460,FALSE)*C1460),2)))))</f>
        <v/>
      </c>
    </row>
    <row r="1461" spans="6:6" x14ac:dyDescent="0.45">
      <c r="F1461" s="89" t="str">
        <f>IF(B1461="","",IF(E1461="Each",D1461/C1461,IF(E1461="Count",$H$5*D1461/C1461,IF(E1461="Area",ROUNDUP(D1461/(VLOOKUP(B1461,Reference!$H$70:$AL$112,M1461,FALSE)*(C1461/$H$6)),2),ROUNDUP(D1461/(VLOOKUP(B1461,Reference!$H$70:$AL$112,M1461,FALSE)*C1461),2)))))</f>
        <v/>
      </c>
    </row>
    <row r="1462" spans="6:6" x14ac:dyDescent="0.45">
      <c r="F1462" s="89" t="str">
        <f>IF(B1462="","",IF(E1462="Each",D1462/C1462,IF(E1462="Count",$H$5*D1462/C1462,IF(E1462="Area",ROUNDUP(D1462/(VLOOKUP(B1462,Reference!$H$70:$AL$112,M1462,FALSE)*(C1462/$H$6)),2),ROUNDUP(D1462/(VLOOKUP(B1462,Reference!$H$70:$AL$112,M1462,FALSE)*C1462),2)))))</f>
        <v/>
      </c>
    </row>
    <row r="1463" spans="6:6" x14ac:dyDescent="0.45">
      <c r="F1463" s="89" t="str">
        <f>IF(B1463="","",IF(E1463="Each",D1463/C1463,IF(E1463="Count",$H$5*D1463/C1463,IF(E1463="Area",ROUNDUP(D1463/(VLOOKUP(B1463,Reference!$H$70:$AL$112,M1463,FALSE)*(C1463/$H$6)),2),ROUNDUP(D1463/(VLOOKUP(B1463,Reference!$H$70:$AL$112,M1463,FALSE)*C1463),2)))))</f>
        <v/>
      </c>
    </row>
    <row r="1464" spans="6:6" x14ac:dyDescent="0.45">
      <c r="F1464" s="89" t="str">
        <f>IF(B1464="","",IF(E1464="Each",D1464/C1464,IF(E1464="Count",$H$5*D1464/C1464,IF(E1464="Area",ROUNDUP(D1464/(VLOOKUP(B1464,Reference!$H$70:$AL$112,M1464,FALSE)*(C1464/$H$6)),2),ROUNDUP(D1464/(VLOOKUP(B1464,Reference!$H$70:$AL$112,M1464,FALSE)*C1464),2)))))</f>
        <v/>
      </c>
    </row>
    <row r="1465" spans="6:6" x14ac:dyDescent="0.45">
      <c r="F1465" s="89" t="str">
        <f>IF(B1465="","",IF(E1465="Each",D1465/C1465,IF(E1465="Count",$H$5*D1465/C1465,IF(E1465="Area",ROUNDUP(D1465/(VLOOKUP(B1465,Reference!$H$70:$AL$112,M1465,FALSE)*(C1465/$H$6)),2),ROUNDUP(D1465/(VLOOKUP(B1465,Reference!$H$70:$AL$112,M1465,FALSE)*C1465),2)))))</f>
        <v/>
      </c>
    </row>
    <row r="1466" spans="6:6" x14ac:dyDescent="0.45">
      <c r="F1466" s="89" t="str">
        <f>IF(B1466="","",IF(E1466="Each",D1466/C1466,IF(E1466="Count",$H$5*D1466/C1466,IF(E1466="Area",ROUNDUP(D1466/(VLOOKUP(B1466,Reference!$H$70:$AL$112,M1466,FALSE)*(C1466/$H$6)),2),ROUNDUP(D1466/(VLOOKUP(B1466,Reference!$H$70:$AL$112,M1466,FALSE)*C1466),2)))))</f>
        <v/>
      </c>
    </row>
    <row r="1467" spans="6:6" x14ac:dyDescent="0.45">
      <c r="F1467" s="89" t="str">
        <f>IF(B1467="","",IF(E1467="Each",D1467/C1467,IF(E1467="Count",$H$5*D1467/C1467,IF(E1467="Area",ROUNDUP(D1467/(VLOOKUP(B1467,Reference!$H$70:$AL$112,M1467,FALSE)*(C1467/$H$6)),2),ROUNDUP(D1467/(VLOOKUP(B1467,Reference!$H$70:$AL$112,M1467,FALSE)*C1467),2)))))</f>
        <v/>
      </c>
    </row>
    <row r="1468" spans="6:6" x14ac:dyDescent="0.45">
      <c r="F1468" s="89" t="str">
        <f>IF(B1468="","",IF(E1468="Each",D1468/C1468,IF(E1468="Count",$H$5*D1468/C1468,IF(E1468="Area",ROUNDUP(D1468/(VLOOKUP(B1468,Reference!$H$70:$AL$112,M1468,FALSE)*(C1468/$H$6)),2),ROUNDUP(D1468/(VLOOKUP(B1468,Reference!$H$70:$AL$112,M1468,FALSE)*C1468),2)))))</f>
        <v/>
      </c>
    </row>
    <row r="1469" spans="6:6" x14ac:dyDescent="0.45">
      <c r="F1469" s="89" t="str">
        <f>IF(B1469="","",IF(E1469="Each",D1469/C1469,IF(E1469="Count",$H$5*D1469/C1469,IF(E1469="Area",ROUNDUP(D1469/(VLOOKUP(B1469,Reference!$H$70:$AL$112,M1469,FALSE)*(C1469/$H$6)),2),ROUNDUP(D1469/(VLOOKUP(B1469,Reference!$H$70:$AL$112,M1469,FALSE)*C1469),2)))))</f>
        <v/>
      </c>
    </row>
    <row r="1470" spans="6:6" x14ac:dyDescent="0.45">
      <c r="F1470" s="89" t="str">
        <f>IF(B1470="","",IF(E1470="Each",D1470/C1470,IF(E1470="Count",$H$5*D1470/C1470,IF(E1470="Area",ROUNDUP(D1470/(VLOOKUP(B1470,Reference!$H$70:$AL$112,M1470,FALSE)*(C1470/$H$6)),2),ROUNDUP(D1470/(VLOOKUP(B1470,Reference!$H$70:$AL$112,M1470,FALSE)*C1470),2)))))</f>
        <v/>
      </c>
    </row>
    <row r="1471" spans="6:6" x14ac:dyDescent="0.45">
      <c r="F1471" s="89" t="str">
        <f>IF(B1471="","",IF(E1471="Each",D1471/C1471,IF(E1471="Count",$H$5*D1471/C1471,IF(E1471="Area",ROUNDUP(D1471/(VLOOKUP(B1471,Reference!$H$70:$AL$112,M1471,FALSE)*(C1471/$H$6)),2),ROUNDUP(D1471/(VLOOKUP(B1471,Reference!$H$70:$AL$112,M1471,FALSE)*C1471),2)))))</f>
        <v/>
      </c>
    </row>
    <row r="1472" spans="6:6" x14ac:dyDescent="0.45">
      <c r="F1472" s="89" t="str">
        <f>IF(B1472="","",IF(E1472="Each",D1472/C1472,IF(E1472="Count",$H$5*D1472/C1472,IF(E1472="Area",ROUNDUP(D1472/(VLOOKUP(B1472,Reference!$H$70:$AL$112,M1472,FALSE)*(C1472/$H$6)),2),ROUNDUP(D1472/(VLOOKUP(B1472,Reference!$H$70:$AL$112,M1472,FALSE)*C1472),2)))))</f>
        <v/>
      </c>
    </row>
    <row r="1473" spans="6:6" x14ac:dyDescent="0.45">
      <c r="F1473" s="89" t="str">
        <f>IF(B1473="","",IF(E1473="Each",D1473/C1473,IF(E1473="Count",$H$5*D1473/C1473,IF(E1473="Area",ROUNDUP(D1473/(VLOOKUP(B1473,Reference!$H$70:$AL$112,M1473,FALSE)*(C1473/$H$6)),2),ROUNDUP(D1473/(VLOOKUP(B1473,Reference!$H$70:$AL$112,M1473,FALSE)*C1473),2)))))</f>
        <v/>
      </c>
    </row>
    <row r="1474" spans="6:6" x14ac:dyDescent="0.45">
      <c r="F1474" s="89" t="str">
        <f>IF(B1474="","",IF(E1474="Each",D1474/C1474,IF(E1474="Count",$H$5*D1474/C1474,IF(E1474="Area",ROUNDUP(D1474/(VLOOKUP(B1474,Reference!$H$70:$AL$112,M1474,FALSE)*(C1474/$H$6)),2),ROUNDUP(D1474/(VLOOKUP(B1474,Reference!$H$70:$AL$112,M1474,FALSE)*C1474),2)))))</f>
        <v/>
      </c>
    </row>
    <row r="1475" spans="6:6" x14ac:dyDescent="0.45">
      <c r="F1475" s="89" t="str">
        <f>IF(B1475="","",IF(E1475="Each",D1475/C1475,IF(E1475="Count",$H$5*D1475/C1475,IF(E1475="Area",ROUNDUP(D1475/(VLOOKUP(B1475,Reference!$H$70:$AL$112,M1475,FALSE)*(C1475/$H$6)),2),ROUNDUP(D1475/(VLOOKUP(B1475,Reference!$H$70:$AL$112,M1475,FALSE)*C1475),2)))))</f>
        <v/>
      </c>
    </row>
    <row r="1476" spans="6:6" x14ac:dyDescent="0.45">
      <c r="F1476" s="89" t="str">
        <f>IF(B1476="","",IF(E1476="Each",D1476/C1476,IF(E1476="Count",$H$5*D1476/C1476,IF(E1476="Area",ROUNDUP(D1476/(VLOOKUP(B1476,Reference!$H$70:$AL$112,M1476,FALSE)*(C1476/$H$6)),2),ROUNDUP(D1476/(VLOOKUP(B1476,Reference!$H$70:$AL$112,M1476,FALSE)*C1476),2)))))</f>
        <v/>
      </c>
    </row>
    <row r="1477" spans="6:6" x14ac:dyDescent="0.45">
      <c r="F1477" s="89" t="str">
        <f>IF(B1477="","",IF(E1477="Each",D1477/C1477,IF(E1477="Count",$H$5*D1477/C1477,IF(E1477="Area",ROUNDUP(D1477/(VLOOKUP(B1477,Reference!$H$70:$AL$112,M1477,FALSE)*(C1477/$H$6)),2),ROUNDUP(D1477/(VLOOKUP(B1477,Reference!$H$70:$AL$112,M1477,FALSE)*C1477),2)))))</f>
        <v/>
      </c>
    </row>
    <row r="1478" spans="6:6" x14ac:dyDescent="0.45">
      <c r="F1478" s="89" t="str">
        <f>IF(B1478="","",IF(E1478="Each",D1478/C1478,IF(E1478="Count",$H$5*D1478/C1478,IF(E1478="Area",ROUNDUP(D1478/(VLOOKUP(B1478,Reference!$H$70:$AL$112,M1478,FALSE)*(C1478/$H$6)),2),ROUNDUP(D1478/(VLOOKUP(B1478,Reference!$H$70:$AL$112,M1478,FALSE)*C1478),2)))))</f>
        <v/>
      </c>
    </row>
    <row r="1479" spans="6:6" x14ac:dyDescent="0.45">
      <c r="F1479" s="89" t="str">
        <f>IF(B1479="","",IF(E1479="Each",D1479/C1479,IF(E1479="Count",$H$5*D1479/C1479,IF(E1479="Area",ROUNDUP(D1479/(VLOOKUP(B1479,Reference!$H$70:$AL$112,M1479,FALSE)*(C1479/$H$6)),2),ROUNDUP(D1479/(VLOOKUP(B1479,Reference!$H$70:$AL$112,M1479,FALSE)*C1479),2)))))</f>
        <v/>
      </c>
    </row>
    <row r="1480" spans="6:6" x14ac:dyDescent="0.45">
      <c r="F1480" s="89" t="str">
        <f>IF(B1480="","",IF(E1480="Each",D1480/C1480,IF(E1480="Count",$H$5*D1480/C1480,IF(E1480="Area",ROUNDUP(D1480/(VLOOKUP(B1480,Reference!$H$70:$AL$112,M1480,FALSE)*(C1480/$H$6)),2),ROUNDUP(D1480/(VLOOKUP(B1480,Reference!$H$70:$AL$112,M1480,FALSE)*C1480),2)))))</f>
        <v/>
      </c>
    </row>
    <row r="1481" spans="6:6" x14ac:dyDescent="0.45">
      <c r="F1481" s="89" t="str">
        <f>IF(B1481="","",IF(E1481="Each",D1481/C1481,IF(E1481="Count",$H$5*D1481/C1481,IF(E1481="Area",ROUNDUP(D1481/(VLOOKUP(B1481,Reference!$H$70:$AL$112,M1481,FALSE)*(C1481/$H$6)),2),ROUNDUP(D1481/(VLOOKUP(B1481,Reference!$H$70:$AL$112,M1481,FALSE)*C1481),2)))))</f>
        <v/>
      </c>
    </row>
    <row r="1482" spans="6:6" x14ac:dyDescent="0.45">
      <c r="F1482" s="89" t="str">
        <f>IF(B1482="","",IF(E1482="Each",D1482/C1482,IF(E1482="Count",$H$5*D1482/C1482,IF(E1482="Area",ROUNDUP(D1482/(VLOOKUP(B1482,Reference!$H$70:$AL$112,M1482,FALSE)*(C1482/$H$6)),2),ROUNDUP(D1482/(VLOOKUP(B1482,Reference!$H$70:$AL$112,M1482,FALSE)*C1482),2)))))</f>
        <v/>
      </c>
    </row>
    <row r="1483" spans="6:6" x14ac:dyDescent="0.45">
      <c r="F1483" s="89" t="str">
        <f>IF(B1483="","",IF(E1483="Each",D1483/C1483,IF(E1483="Count",$H$5*D1483/C1483,IF(E1483="Area",ROUNDUP(D1483/(VLOOKUP(B1483,Reference!$H$70:$AL$112,M1483,FALSE)*(C1483/$H$6)),2),ROUNDUP(D1483/(VLOOKUP(B1483,Reference!$H$70:$AL$112,M1483,FALSE)*C1483),2)))))</f>
        <v/>
      </c>
    </row>
    <row r="1484" spans="6:6" x14ac:dyDescent="0.45">
      <c r="F1484" s="89" t="str">
        <f>IF(B1484="","",IF(E1484="Each",D1484/C1484,IF(E1484="Count",$H$5*D1484/C1484,IF(E1484="Area",ROUNDUP(D1484/(VLOOKUP(B1484,Reference!$H$70:$AL$112,M1484,FALSE)*(C1484/$H$6)),2),ROUNDUP(D1484/(VLOOKUP(B1484,Reference!$H$70:$AL$112,M1484,FALSE)*C1484),2)))))</f>
        <v/>
      </c>
    </row>
    <row r="1485" spans="6:6" x14ac:dyDescent="0.45">
      <c r="F1485" s="89" t="str">
        <f>IF(B1485="","",IF(E1485="Each",D1485/C1485,IF(E1485="Count",$H$5*D1485/C1485,IF(E1485="Area",ROUNDUP(D1485/(VLOOKUP(B1485,Reference!$H$70:$AL$112,M1485,FALSE)*(C1485/$H$6)),2),ROUNDUP(D1485/(VLOOKUP(B1485,Reference!$H$70:$AL$112,M1485,FALSE)*C1485),2)))))</f>
        <v/>
      </c>
    </row>
    <row r="1486" spans="6:6" x14ac:dyDescent="0.45">
      <c r="F1486" s="89" t="str">
        <f>IF(B1486="","",IF(E1486="Each",D1486/C1486,IF(E1486="Count",$H$5*D1486/C1486,IF(E1486="Area",ROUNDUP(D1486/(VLOOKUP(B1486,Reference!$H$70:$AL$112,M1486,FALSE)*(C1486/$H$6)),2),ROUNDUP(D1486/(VLOOKUP(B1486,Reference!$H$70:$AL$112,M1486,FALSE)*C1486),2)))))</f>
        <v/>
      </c>
    </row>
    <row r="1487" spans="6:6" x14ac:dyDescent="0.45">
      <c r="F1487" s="89" t="str">
        <f>IF(B1487="","",IF(E1487="Each",D1487/C1487,IF(E1487="Count",$H$5*D1487/C1487,IF(E1487="Area",ROUNDUP(D1487/(VLOOKUP(B1487,Reference!$H$70:$AL$112,M1487,FALSE)*(C1487/$H$6)),2),ROUNDUP(D1487/(VLOOKUP(B1487,Reference!$H$70:$AL$112,M1487,FALSE)*C1487),2)))))</f>
        <v/>
      </c>
    </row>
    <row r="1488" spans="6:6" x14ac:dyDescent="0.45">
      <c r="F1488" s="89" t="str">
        <f>IF(B1488="","",IF(E1488="Each",D1488/C1488,IF(E1488="Count",$H$5*D1488/C1488,IF(E1488="Area",ROUNDUP(D1488/(VLOOKUP(B1488,Reference!$H$70:$AL$112,M1488,FALSE)*(C1488/$H$6)),2),ROUNDUP(D1488/(VLOOKUP(B1488,Reference!$H$70:$AL$112,M1488,FALSE)*C1488),2)))))</f>
        <v/>
      </c>
    </row>
    <row r="1489" spans="6:6" x14ac:dyDescent="0.45">
      <c r="F1489" s="89" t="str">
        <f>IF(B1489="","",IF(E1489="Each",D1489/C1489,IF(E1489="Count",$H$5*D1489/C1489,IF(E1489="Area",ROUNDUP(D1489/(VLOOKUP(B1489,Reference!$H$70:$AL$112,M1489,FALSE)*(C1489/$H$6)),2),ROUNDUP(D1489/(VLOOKUP(B1489,Reference!$H$70:$AL$112,M1489,FALSE)*C1489),2)))))</f>
        <v/>
      </c>
    </row>
    <row r="1490" spans="6:6" x14ac:dyDescent="0.45">
      <c r="F1490" s="89" t="str">
        <f>IF(B1490="","",IF(E1490="Each",D1490/C1490,IF(E1490="Count",$H$5*D1490/C1490,IF(E1490="Area",ROUNDUP(D1490/(VLOOKUP(B1490,Reference!$H$70:$AL$112,M1490,FALSE)*(C1490/$H$6)),2),ROUNDUP(D1490/(VLOOKUP(B1490,Reference!$H$70:$AL$112,M1490,FALSE)*C1490),2)))))</f>
        <v/>
      </c>
    </row>
    <row r="1491" spans="6:6" x14ac:dyDescent="0.45">
      <c r="F1491" s="89" t="str">
        <f>IF(B1491="","",IF(E1491="Each",D1491/C1491,IF(E1491="Count",$H$5*D1491/C1491,IF(E1491="Area",ROUNDUP(D1491/(VLOOKUP(B1491,Reference!$H$70:$AL$112,M1491,FALSE)*(C1491/$H$6)),2),ROUNDUP(D1491/(VLOOKUP(B1491,Reference!$H$70:$AL$112,M1491,FALSE)*C1491),2)))))</f>
        <v/>
      </c>
    </row>
    <row r="1492" spans="6:6" x14ac:dyDescent="0.45">
      <c r="F1492" s="89" t="str">
        <f>IF(B1492="","",IF(E1492="Each",D1492/C1492,IF(E1492="Count",$H$5*D1492/C1492,IF(E1492="Area",ROUNDUP(D1492/(VLOOKUP(B1492,Reference!$H$70:$AL$112,M1492,FALSE)*(C1492/$H$6)),2),ROUNDUP(D1492/(VLOOKUP(B1492,Reference!$H$70:$AL$112,M1492,FALSE)*C1492),2)))))</f>
        <v/>
      </c>
    </row>
    <row r="1493" spans="6:6" x14ac:dyDescent="0.45">
      <c r="F1493" s="89" t="str">
        <f>IF(B1493="","",IF(E1493="Each",D1493/C1493,IF(E1493="Count",$H$5*D1493/C1493,IF(E1493="Area",ROUNDUP(D1493/(VLOOKUP(B1493,Reference!$H$70:$AL$112,M1493,FALSE)*(C1493/$H$6)),2),ROUNDUP(D1493/(VLOOKUP(B1493,Reference!$H$70:$AL$112,M1493,FALSE)*C1493),2)))))</f>
        <v/>
      </c>
    </row>
    <row r="1494" spans="6:6" x14ac:dyDescent="0.45">
      <c r="F1494" s="89" t="str">
        <f>IF(B1494="","",IF(E1494="Each",D1494/C1494,IF(E1494="Count",$H$5*D1494/C1494,IF(E1494="Area",ROUNDUP(D1494/(VLOOKUP(B1494,Reference!$H$70:$AL$112,M1494,FALSE)*(C1494/$H$6)),2),ROUNDUP(D1494/(VLOOKUP(B1494,Reference!$H$70:$AL$112,M1494,FALSE)*C1494),2)))))</f>
        <v/>
      </c>
    </row>
    <row r="1495" spans="6:6" x14ac:dyDescent="0.45">
      <c r="F1495" s="89" t="str">
        <f>IF(B1495="","",IF(E1495="Each",D1495/C1495,IF(E1495="Count",$H$5*D1495/C1495,IF(E1495="Area",ROUNDUP(D1495/(VLOOKUP(B1495,Reference!$H$70:$AL$112,M1495,FALSE)*(C1495/$H$6)),2),ROUNDUP(D1495/(VLOOKUP(B1495,Reference!$H$70:$AL$112,M1495,FALSE)*C1495),2)))))</f>
        <v/>
      </c>
    </row>
    <row r="1496" spans="6:6" x14ac:dyDescent="0.45">
      <c r="F1496" s="89" t="str">
        <f>IF(B1496="","",IF(E1496="Each",D1496/C1496,IF(E1496="Count",$H$5*D1496/C1496,IF(E1496="Area",ROUNDUP(D1496/(VLOOKUP(B1496,Reference!$H$70:$AL$112,M1496,FALSE)*(C1496/$H$6)),2),ROUNDUP(D1496/(VLOOKUP(B1496,Reference!$H$70:$AL$112,M1496,FALSE)*C1496),2)))))</f>
        <v/>
      </c>
    </row>
    <row r="1497" spans="6:6" x14ac:dyDescent="0.45">
      <c r="F1497" s="89" t="str">
        <f>IF(B1497="","",IF(E1497="Each",D1497/C1497,IF(E1497="Count",$H$5*D1497/C1497,IF(E1497="Area",ROUNDUP(D1497/(VLOOKUP(B1497,Reference!$H$70:$AL$112,M1497,FALSE)*(C1497/$H$6)),2),ROUNDUP(D1497/(VLOOKUP(B1497,Reference!$H$70:$AL$112,M1497,FALSE)*C1497),2)))))</f>
        <v/>
      </c>
    </row>
    <row r="1498" spans="6:6" x14ac:dyDescent="0.45">
      <c r="F1498" s="89" t="str">
        <f>IF(B1498="","",IF(E1498="Each",D1498/C1498,IF(E1498="Count",$H$5*D1498/C1498,IF(E1498="Area",ROUNDUP(D1498/(VLOOKUP(B1498,Reference!$H$70:$AL$112,M1498,FALSE)*(C1498/$H$6)),2),ROUNDUP(D1498/(VLOOKUP(B1498,Reference!$H$70:$AL$112,M1498,FALSE)*C1498),2)))))</f>
        <v/>
      </c>
    </row>
    <row r="1499" spans="6:6" x14ac:dyDescent="0.45">
      <c r="F1499" s="89" t="str">
        <f>IF(B1499="","",IF(E1499="Each",D1499/C1499,IF(E1499="Count",$H$5*D1499/C1499,IF(E1499="Area",ROUNDUP(D1499/(VLOOKUP(B1499,Reference!$H$70:$AL$112,M1499,FALSE)*(C1499/$H$6)),2),ROUNDUP(D1499/(VLOOKUP(B1499,Reference!$H$70:$AL$112,M1499,FALSE)*C1499),2)))))</f>
        <v/>
      </c>
    </row>
    <row r="1500" spans="6:6" x14ac:dyDescent="0.45">
      <c r="F1500" s="89" t="str">
        <f>IF(B1500="","",IF(E1500="Each",D1500/C1500,IF(E1500="Count",$H$5*D1500/C1500,IF(E1500="Area",ROUNDUP(D1500/(VLOOKUP(B1500,Reference!$H$70:$AL$112,M1500,FALSE)*(C1500/$H$6)),2),ROUNDUP(D1500/(VLOOKUP(B1500,Reference!$H$70:$AL$112,M1500,FALSE)*C1500),2)))))</f>
        <v/>
      </c>
    </row>
    <row r="1501" spans="6:6" x14ac:dyDescent="0.45">
      <c r="F1501" s="89" t="str">
        <f>IF(B1501="","",IF(E1501="Each",D1501/C1501,IF(E1501="Count",$H$5*D1501/C1501,IF(E1501="Area",ROUNDUP(D1501/(VLOOKUP(B1501,Reference!$H$70:$AL$112,M1501,FALSE)*(C1501/$H$6)),2),ROUNDUP(D1501/(VLOOKUP(B1501,Reference!$H$70:$AL$112,M1501,FALSE)*C1501),2)))))</f>
        <v/>
      </c>
    </row>
    <row r="1502" spans="6:6" x14ac:dyDescent="0.45">
      <c r="F1502" s="89" t="str">
        <f>IF(B1502="","",IF(E1502="Each",D1502/C1502,IF(E1502="Count",$H$5*D1502/C1502,IF(E1502="Area",ROUNDUP(D1502/(VLOOKUP(B1502,Reference!$H$70:$AL$112,M1502,FALSE)*(C1502/$H$6)),2),ROUNDUP(D1502/(VLOOKUP(B1502,Reference!$H$70:$AL$112,M1502,FALSE)*C1502),2)))))</f>
        <v/>
      </c>
    </row>
    <row r="1503" spans="6:6" x14ac:dyDescent="0.45">
      <c r="F1503" s="89" t="str">
        <f>IF(B1503="","",IF(E1503="Each",D1503/C1503,IF(E1503="Count",$H$5*D1503/C1503,IF(E1503="Area",ROUNDUP(D1503/(VLOOKUP(B1503,Reference!$H$70:$AL$112,M1503,FALSE)*(C1503/$H$6)),2),ROUNDUP(D1503/(VLOOKUP(B1503,Reference!$H$70:$AL$112,M1503,FALSE)*C1503),2)))))</f>
        <v/>
      </c>
    </row>
    <row r="1504" spans="6:6" x14ac:dyDescent="0.45">
      <c r="F1504" s="89" t="str">
        <f>IF(B1504="","",IF(E1504="Each",D1504/C1504,IF(E1504="Count",$H$5*D1504/C1504,IF(E1504="Area",ROUNDUP(D1504/(VLOOKUP(B1504,Reference!$H$70:$AL$112,M1504,FALSE)*(C1504/$H$6)),2),ROUNDUP(D1504/(VLOOKUP(B1504,Reference!$H$70:$AL$112,M1504,FALSE)*C1504),2)))))</f>
        <v/>
      </c>
    </row>
    <row r="1505" spans="6:6" x14ac:dyDescent="0.45">
      <c r="F1505" s="89" t="str">
        <f>IF(B1505="","",IF(E1505="Each",D1505/C1505,IF(E1505="Count",$H$5*D1505/C1505,IF(E1505="Area",ROUNDUP(D1505/(VLOOKUP(B1505,Reference!$H$70:$AL$112,M1505,FALSE)*(C1505/$H$6)),2),ROUNDUP(D1505/(VLOOKUP(B1505,Reference!$H$70:$AL$112,M1505,FALSE)*C1505),2)))))</f>
        <v/>
      </c>
    </row>
    <row r="1506" spans="6:6" x14ac:dyDescent="0.45">
      <c r="F1506" s="89" t="str">
        <f>IF(B1506="","",IF(E1506="Each",D1506/C1506,IF(E1506="Count",$H$5*D1506/C1506,IF(E1506="Area",ROUNDUP(D1506/(VLOOKUP(B1506,Reference!$H$70:$AL$112,M1506,FALSE)*(C1506/$H$6)),2),ROUNDUP(D1506/(VLOOKUP(B1506,Reference!$H$70:$AL$112,M1506,FALSE)*C1506),2)))))</f>
        <v/>
      </c>
    </row>
    <row r="1507" spans="6:6" x14ac:dyDescent="0.45">
      <c r="F1507" s="89" t="str">
        <f>IF(B1507="","",IF(E1507="Each",D1507/C1507,IF(E1507="Count",$H$5*D1507/C1507,IF(E1507="Area",ROUNDUP(D1507/(VLOOKUP(B1507,Reference!$H$70:$AL$112,M1507,FALSE)*(C1507/$H$6)),2),ROUNDUP(D1507/(VLOOKUP(B1507,Reference!$H$70:$AL$112,M1507,FALSE)*C1507),2)))))</f>
        <v/>
      </c>
    </row>
    <row r="1508" spans="6:6" x14ac:dyDescent="0.45">
      <c r="F1508" s="89" t="str">
        <f>IF(B1508="","",IF(E1508="Each",D1508/C1508,IF(E1508="Count",$H$5*D1508/C1508,IF(E1508="Area",ROUNDUP(D1508/(VLOOKUP(B1508,Reference!$H$70:$AL$112,M1508,FALSE)*(C1508/$H$6)),2),ROUNDUP(D1508/(VLOOKUP(B1508,Reference!$H$70:$AL$112,M1508,FALSE)*C1508),2)))))</f>
        <v/>
      </c>
    </row>
    <row r="1509" spans="6:6" x14ac:dyDescent="0.45">
      <c r="F1509" s="89" t="str">
        <f>IF(B1509="","",IF(E1509="Each",D1509/C1509,IF(E1509="Count",$H$5*D1509/C1509,IF(E1509="Area",ROUNDUP(D1509/(VLOOKUP(B1509,Reference!$H$70:$AL$112,M1509,FALSE)*(C1509/$H$6)),2),ROUNDUP(D1509/(VLOOKUP(B1509,Reference!$H$70:$AL$112,M1509,FALSE)*C1509),2)))))</f>
        <v/>
      </c>
    </row>
    <row r="1510" spans="6:6" x14ac:dyDescent="0.45">
      <c r="F1510" s="89" t="str">
        <f>IF(B1510="","",IF(E1510="Each",D1510/C1510,IF(E1510="Count",$H$5*D1510/C1510,IF(E1510="Area",ROUNDUP(D1510/(VLOOKUP(B1510,Reference!$H$70:$AL$112,M1510,FALSE)*(C1510/$H$6)),2),ROUNDUP(D1510/(VLOOKUP(B1510,Reference!$H$70:$AL$112,M1510,FALSE)*C1510),2)))))</f>
        <v/>
      </c>
    </row>
    <row r="1511" spans="6:6" x14ac:dyDescent="0.45">
      <c r="F1511" s="89" t="str">
        <f>IF(B1511="","",IF(E1511="Each",D1511/C1511,IF(E1511="Count",$H$5*D1511/C1511,IF(E1511="Area",ROUNDUP(D1511/(VLOOKUP(B1511,Reference!$H$70:$AL$112,M1511,FALSE)*(C1511/$H$6)),2),ROUNDUP(D1511/(VLOOKUP(B1511,Reference!$H$70:$AL$112,M1511,FALSE)*C1511),2)))))</f>
        <v/>
      </c>
    </row>
    <row r="1512" spans="6:6" x14ac:dyDescent="0.45">
      <c r="F1512" s="89" t="str">
        <f>IF(B1512="","",IF(E1512="Each",D1512/C1512,IF(E1512="Count",$H$5*D1512/C1512,IF(E1512="Area",ROUNDUP(D1512/(VLOOKUP(B1512,Reference!$H$70:$AL$112,M1512,FALSE)*(C1512/$H$6)),2),ROUNDUP(D1512/(VLOOKUP(B1512,Reference!$H$70:$AL$112,M1512,FALSE)*C1512),2)))))</f>
        <v/>
      </c>
    </row>
    <row r="1513" spans="6:6" x14ac:dyDescent="0.45">
      <c r="F1513" s="89" t="str">
        <f>IF(B1513="","",IF(E1513="Each",D1513/C1513,IF(E1513="Count",$H$5*D1513/C1513,IF(E1513="Area",ROUNDUP(D1513/(VLOOKUP(B1513,Reference!$H$70:$AL$112,M1513,FALSE)*(C1513/$H$6)),2),ROUNDUP(D1513/(VLOOKUP(B1513,Reference!$H$70:$AL$112,M1513,FALSE)*C1513),2)))))</f>
        <v/>
      </c>
    </row>
    <row r="1514" spans="6:6" x14ac:dyDescent="0.45">
      <c r="F1514" s="89" t="str">
        <f>IF(B1514="","",IF(E1514="Each",D1514/C1514,IF(E1514="Count",$H$5*D1514/C1514,IF(E1514="Area",ROUNDUP(D1514/(VLOOKUP(B1514,Reference!$H$70:$AL$112,M1514,FALSE)*(C1514/$H$6)),2),ROUNDUP(D1514/(VLOOKUP(B1514,Reference!$H$70:$AL$112,M1514,FALSE)*C1514),2)))))</f>
        <v/>
      </c>
    </row>
    <row r="1515" spans="6:6" x14ac:dyDescent="0.45">
      <c r="F1515" s="89" t="str">
        <f>IF(B1515="","",IF(E1515="Each",D1515/C1515,IF(E1515="Count",$H$5*D1515/C1515,IF(E1515="Area",ROUNDUP(D1515/(VLOOKUP(B1515,Reference!$H$70:$AL$112,M1515,FALSE)*(C1515/$H$6)),2),ROUNDUP(D1515/(VLOOKUP(B1515,Reference!$H$70:$AL$112,M1515,FALSE)*C1515),2)))))</f>
        <v/>
      </c>
    </row>
    <row r="1516" spans="6:6" x14ac:dyDescent="0.45">
      <c r="F1516" s="89" t="str">
        <f>IF(B1516="","",IF(E1516="Each",D1516/C1516,IF(E1516="Count",$H$5*D1516/C1516,IF(E1516="Area",ROUNDUP(D1516/(VLOOKUP(B1516,Reference!$H$70:$AL$112,M1516,FALSE)*(C1516/$H$6)),2),ROUNDUP(D1516/(VLOOKUP(B1516,Reference!$H$70:$AL$112,M1516,FALSE)*C1516),2)))))</f>
        <v/>
      </c>
    </row>
    <row r="1517" spans="6:6" x14ac:dyDescent="0.45">
      <c r="F1517" s="89" t="str">
        <f>IF(B1517="","",IF(E1517="Each",D1517/C1517,IF(E1517="Count",$H$5*D1517/C1517,IF(E1517="Area",ROUNDUP(D1517/(VLOOKUP(B1517,Reference!$H$70:$AL$112,M1517,FALSE)*(C1517/$H$6)),2),ROUNDUP(D1517/(VLOOKUP(B1517,Reference!$H$70:$AL$112,M1517,FALSE)*C1517),2)))))</f>
        <v/>
      </c>
    </row>
    <row r="1518" spans="6:6" x14ac:dyDescent="0.45">
      <c r="F1518" s="89" t="str">
        <f>IF(B1518="","",IF(E1518="Each",D1518/C1518,IF(E1518="Count",$H$5*D1518/C1518,IF(E1518="Area",ROUNDUP(D1518/(VLOOKUP(B1518,Reference!$H$70:$AL$112,M1518,FALSE)*(C1518/$H$6)),2),ROUNDUP(D1518/(VLOOKUP(B1518,Reference!$H$70:$AL$112,M1518,FALSE)*C1518),2)))))</f>
        <v/>
      </c>
    </row>
    <row r="1519" spans="6:6" x14ac:dyDescent="0.45">
      <c r="F1519" s="89" t="str">
        <f>IF(B1519="","",IF(E1519="Each",D1519/C1519,IF(E1519="Count",$H$5*D1519/C1519,IF(E1519="Area",ROUNDUP(D1519/(VLOOKUP(B1519,Reference!$H$70:$AL$112,M1519,FALSE)*(C1519/$H$6)),2),ROUNDUP(D1519/(VLOOKUP(B1519,Reference!$H$70:$AL$112,M1519,FALSE)*C1519),2)))))</f>
        <v/>
      </c>
    </row>
    <row r="1520" spans="6:6" x14ac:dyDescent="0.45">
      <c r="F1520" s="89" t="str">
        <f>IF(B1520="","",IF(E1520="Each",D1520/C1520,IF(E1520="Count",$H$5*D1520/C1520,IF(E1520="Area",ROUNDUP(D1520/(VLOOKUP(B1520,Reference!$H$70:$AL$112,M1520,FALSE)*(C1520/$H$6)),2),ROUNDUP(D1520/(VLOOKUP(B1520,Reference!$H$70:$AL$112,M1520,FALSE)*C1520),2)))))</f>
        <v/>
      </c>
    </row>
    <row r="1521" spans="6:6" x14ac:dyDescent="0.45">
      <c r="F1521" s="89" t="str">
        <f>IF(B1521="","",IF(E1521="Each",D1521/C1521,IF(E1521="Count",$H$5*D1521/C1521,IF(E1521="Area",ROUNDUP(D1521/(VLOOKUP(B1521,Reference!$H$70:$AL$112,M1521,FALSE)*(C1521/$H$6)),2),ROUNDUP(D1521/(VLOOKUP(B1521,Reference!$H$70:$AL$112,M1521,FALSE)*C1521),2)))))</f>
        <v/>
      </c>
    </row>
    <row r="1522" spans="6:6" x14ac:dyDescent="0.45">
      <c r="F1522" s="89" t="str">
        <f>IF(B1522="","",IF(E1522="Each",D1522/C1522,IF(E1522="Count",$H$5*D1522/C1522,IF(E1522="Area",ROUNDUP(D1522/(VLOOKUP(B1522,Reference!$H$70:$AL$112,M1522,FALSE)*(C1522/$H$6)),2),ROUNDUP(D1522/(VLOOKUP(B1522,Reference!$H$70:$AL$112,M1522,FALSE)*C1522),2)))))</f>
        <v/>
      </c>
    </row>
    <row r="1523" spans="6:6" x14ac:dyDescent="0.45">
      <c r="F1523" s="89" t="str">
        <f>IF(B1523="","",IF(E1523="Each",D1523/C1523,IF(E1523="Count",$H$5*D1523/C1523,IF(E1523="Area",ROUNDUP(D1523/(VLOOKUP(B1523,Reference!$H$70:$AL$112,M1523,FALSE)*(C1523/$H$6)),2),ROUNDUP(D1523/(VLOOKUP(B1523,Reference!$H$70:$AL$112,M1523,FALSE)*C1523),2)))))</f>
        <v/>
      </c>
    </row>
    <row r="1524" spans="6:6" x14ac:dyDescent="0.45">
      <c r="F1524" s="89" t="str">
        <f>IF(B1524="","",IF(E1524="Each",D1524/C1524,IF(E1524="Count",$H$5*D1524/C1524,IF(E1524="Area",ROUNDUP(D1524/(VLOOKUP(B1524,Reference!$H$70:$AL$112,M1524,FALSE)*(C1524/$H$6)),2),ROUNDUP(D1524/(VLOOKUP(B1524,Reference!$H$70:$AL$112,M1524,FALSE)*C1524),2)))))</f>
        <v/>
      </c>
    </row>
    <row r="1525" spans="6:6" x14ac:dyDescent="0.45">
      <c r="F1525" s="89" t="str">
        <f>IF(B1525="","",IF(E1525="Each",D1525/C1525,IF(E1525="Count",$H$5*D1525/C1525,IF(E1525="Area",ROUNDUP(D1525/(VLOOKUP(B1525,Reference!$H$70:$AL$112,M1525,FALSE)*(C1525/$H$6)),2),ROUNDUP(D1525/(VLOOKUP(B1525,Reference!$H$70:$AL$112,M1525,FALSE)*C1525),2)))))</f>
        <v/>
      </c>
    </row>
    <row r="1526" spans="6:6" x14ac:dyDescent="0.45">
      <c r="F1526" s="89" t="str">
        <f>IF(B1526="","",IF(E1526="Each",D1526/C1526,IF(E1526="Count",$H$5*D1526/C1526,IF(E1526="Area",ROUNDUP(D1526/(VLOOKUP(B1526,Reference!$H$70:$AL$112,M1526,FALSE)*(C1526/$H$6)),2),ROUNDUP(D1526/(VLOOKUP(B1526,Reference!$H$70:$AL$112,M1526,FALSE)*C1526),2)))))</f>
        <v/>
      </c>
    </row>
    <row r="1527" spans="6:6" x14ac:dyDescent="0.45">
      <c r="F1527" s="89" t="str">
        <f>IF(B1527="","",IF(E1527="Each",D1527/C1527,IF(E1527="Count",$H$5*D1527/C1527,IF(E1527="Area",ROUNDUP(D1527/(VLOOKUP(B1527,Reference!$H$70:$AL$112,M1527,FALSE)*(C1527/$H$6)),2),ROUNDUP(D1527/(VLOOKUP(B1527,Reference!$H$70:$AL$112,M1527,FALSE)*C1527),2)))))</f>
        <v/>
      </c>
    </row>
    <row r="1528" spans="6:6" x14ac:dyDescent="0.45">
      <c r="F1528" s="89" t="str">
        <f>IF(B1528="","",IF(E1528="Each",D1528/C1528,IF(E1528="Count",$H$5*D1528/C1528,IF(E1528="Area",ROUNDUP(D1528/(VLOOKUP(B1528,Reference!$H$70:$AL$112,M1528,FALSE)*(C1528/$H$6)),2),ROUNDUP(D1528/(VLOOKUP(B1528,Reference!$H$70:$AL$112,M1528,FALSE)*C1528),2)))))</f>
        <v/>
      </c>
    </row>
    <row r="1529" spans="6:6" x14ac:dyDescent="0.45">
      <c r="F1529" s="89" t="str">
        <f>IF(B1529="","",IF(E1529="Each",D1529/C1529,IF(E1529="Count",$H$5*D1529/C1529,IF(E1529="Area",ROUNDUP(D1529/(VLOOKUP(B1529,Reference!$H$70:$AL$112,M1529,FALSE)*(C1529/$H$6)),2),ROUNDUP(D1529/(VLOOKUP(B1529,Reference!$H$70:$AL$112,M1529,FALSE)*C1529),2)))))</f>
        <v/>
      </c>
    </row>
    <row r="1530" spans="6:6" x14ac:dyDescent="0.45">
      <c r="F1530" s="89" t="str">
        <f>IF(B1530="","",IF(E1530="Each",D1530/C1530,IF(E1530="Count",$H$5*D1530/C1530,IF(E1530="Area",ROUNDUP(D1530/(VLOOKUP(B1530,Reference!$H$70:$AL$112,M1530,FALSE)*(C1530/$H$6)),2),ROUNDUP(D1530/(VLOOKUP(B1530,Reference!$H$70:$AL$112,M1530,FALSE)*C1530),2)))))</f>
        <v/>
      </c>
    </row>
    <row r="1531" spans="6:6" x14ac:dyDescent="0.45">
      <c r="F1531" s="89" t="str">
        <f>IF(B1531="","",IF(E1531="Each",D1531/C1531,IF(E1531="Count",$H$5*D1531/C1531,IF(E1531="Area",ROUNDUP(D1531/(VLOOKUP(B1531,Reference!$H$70:$AL$112,M1531,FALSE)*(C1531/$H$6)),2),ROUNDUP(D1531/(VLOOKUP(B1531,Reference!$H$70:$AL$112,M1531,FALSE)*C1531),2)))))</f>
        <v/>
      </c>
    </row>
    <row r="1532" spans="6:6" x14ac:dyDescent="0.45">
      <c r="F1532" s="89" t="str">
        <f>IF(B1532="","",IF(E1532="Each",D1532/C1532,IF(E1532="Count",$H$5*D1532/C1532,IF(E1532="Area",ROUNDUP(D1532/(VLOOKUP(B1532,Reference!$H$70:$AL$112,M1532,FALSE)*(C1532/$H$6)),2),ROUNDUP(D1532/(VLOOKUP(B1532,Reference!$H$70:$AL$112,M1532,FALSE)*C1532),2)))))</f>
        <v/>
      </c>
    </row>
    <row r="1533" spans="6:6" x14ac:dyDescent="0.45">
      <c r="F1533" s="89" t="str">
        <f>IF(B1533="","",IF(E1533="Each",D1533/C1533,IF(E1533="Count",$H$5*D1533/C1533,IF(E1533="Area",ROUNDUP(D1533/(VLOOKUP(B1533,Reference!$H$70:$AL$112,M1533,FALSE)*(C1533/$H$6)),2),ROUNDUP(D1533/(VLOOKUP(B1533,Reference!$H$70:$AL$112,M1533,FALSE)*C1533),2)))))</f>
        <v/>
      </c>
    </row>
    <row r="1534" spans="6:6" x14ac:dyDescent="0.45">
      <c r="F1534" s="89" t="str">
        <f>IF(B1534="","",IF(E1534="Each",D1534/C1534,IF(E1534="Count",$H$5*D1534/C1534,IF(E1534="Area",ROUNDUP(D1534/(VLOOKUP(B1534,Reference!$H$70:$AL$112,M1534,FALSE)*(C1534/$H$6)),2),ROUNDUP(D1534/(VLOOKUP(B1534,Reference!$H$70:$AL$112,M1534,FALSE)*C1534),2)))))</f>
        <v/>
      </c>
    </row>
    <row r="1535" spans="6:6" x14ac:dyDescent="0.45">
      <c r="F1535" s="89" t="str">
        <f>IF(B1535="","",IF(E1535="Each",D1535/C1535,IF(E1535="Count",$H$5*D1535/C1535,IF(E1535="Area",ROUNDUP(D1535/(VLOOKUP(B1535,Reference!$H$70:$AL$112,M1535,FALSE)*(C1535/$H$6)),2),ROUNDUP(D1535/(VLOOKUP(B1535,Reference!$H$70:$AL$112,M1535,FALSE)*C1535),2)))))</f>
        <v/>
      </c>
    </row>
    <row r="1536" spans="6:6" x14ac:dyDescent="0.45">
      <c r="F1536" s="89" t="str">
        <f>IF(B1536="","",IF(E1536="Each",D1536/C1536,IF(E1536="Count",$H$5*D1536/C1536,IF(E1536="Area",ROUNDUP(D1536/(VLOOKUP(B1536,Reference!$H$70:$AL$112,M1536,FALSE)*(C1536/$H$6)),2),ROUNDUP(D1536/(VLOOKUP(B1536,Reference!$H$70:$AL$112,M1536,FALSE)*C1536),2)))))</f>
        <v/>
      </c>
    </row>
    <row r="1537" spans="6:6" x14ac:dyDescent="0.45">
      <c r="F1537" s="89" t="str">
        <f>IF(B1537="","",IF(E1537="Each",D1537/C1537,IF(E1537="Count",$H$5*D1537/C1537,IF(E1537="Area",ROUNDUP(D1537/(VLOOKUP(B1537,Reference!$H$70:$AL$112,M1537,FALSE)*(C1537/$H$6)),2),ROUNDUP(D1537/(VLOOKUP(B1537,Reference!$H$70:$AL$112,M1537,FALSE)*C1537),2)))))</f>
        <v/>
      </c>
    </row>
    <row r="1538" spans="6:6" x14ac:dyDescent="0.45">
      <c r="F1538" s="89" t="str">
        <f>IF(B1538="","",IF(E1538="Each",D1538/C1538,IF(E1538="Count",$H$5*D1538/C1538,IF(E1538="Area",ROUNDUP(D1538/(VLOOKUP(B1538,Reference!$H$70:$AL$112,M1538,FALSE)*(C1538/$H$6)),2),ROUNDUP(D1538/(VLOOKUP(B1538,Reference!$H$70:$AL$112,M1538,FALSE)*C1538),2)))))</f>
        <v/>
      </c>
    </row>
    <row r="1539" spans="6:6" x14ac:dyDescent="0.45">
      <c r="F1539" s="89" t="str">
        <f>IF(B1539="","",IF(E1539="Each",D1539/C1539,IF(E1539="Count",$H$5*D1539/C1539,IF(E1539="Area",ROUNDUP(D1539/(VLOOKUP(B1539,Reference!$H$70:$AL$112,M1539,FALSE)*(C1539/$H$6)),2),ROUNDUP(D1539/(VLOOKUP(B1539,Reference!$H$70:$AL$112,M1539,FALSE)*C1539),2)))))</f>
        <v/>
      </c>
    </row>
    <row r="1540" spans="6:6" x14ac:dyDescent="0.45">
      <c r="F1540" s="89" t="str">
        <f>IF(B1540="","",IF(E1540="Each",D1540/C1540,IF(E1540="Count",$H$5*D1540/C1540,IF(E1540="Area",ROUNDUP(D1540/(VLOOKUP(B1540,Reference!$H$70:$AL$112,M1540,FALSE)*(C1540/$H$6)),2),ROUNDUP(D1540/(VLOOKUP(B1540,Reference!$H$70:$AL$112,M1540,FALSE)*C1540),2)))))</f>
        <v/>
      </c>
    </row>
    <row r="1541" spans="6:6" x14ac:dyDescent="0.45">
      <c r="F1541" s="89" t="str">
        <f>IF(B1541="","",IF(E1541="Each",D1541/C1541,IF(E1541="Count",$H$5*D1541/C1541,IF(E1541="Area",ROUNDUP(D1541/(VLOOKUP(B1541,Reference!$H$70:$AL$112,M1541,FALSE)*(C1541/$H$6)),2),ROUNDUP(D1541/(VLOOKUP(B1541,Reference!$H$70:$AL$112,M1541,FALSE)*C1541),2)))))</f>
        <v/>
      </c>
    </row>
    <row r="1542" spans="6:6" x14ac:dyDescent="0.45">
      <c r="F1542" s="89" t="str">
        <f>IF(B1542="","",IF(E1542="Each",D1542/C1542,IF(E1542="Count",$H$5*D1542/C1542,IF(E1542="Area",ROUNDUP(D1542/(VLOOKUP(B1542,Reference!$H$70:$AL$112,M1542,FALSE)*(C1542/$H$6)),2),ROUNDUP(D1542/(VLOOKUP(B1542,Reference!$H$70:$AL$112,M1542,FALSE)*C1542),2)))))</f>
        <v/>
      </c>
    </row>
    <row r="1543" spans="6:6" x14ac:dyDescent="0.45">
      <c r="F1543" s="89" t="str">
        <f>IF(B1543="","",IF(E1543="Each",D1543/C1543,IF(E1543="Count",$H$5*D1543/C1543,IF(E1543="Area",ROUNDUP(D1543/(VLOOKUP(B1543,Reference!$H$70:$AL$112,M1543,FALSE)*(C1543/$H$6)),2),ROUNDUP(D1543/(VLOOKUP(B1543,Reference!$H$70:$AL$112,M1543,FALSE)*C1543),2)))))</f>
        <v/>
      </c>
    </row>
    <row r="1544" spans="6:6" x14ac:dyDescent="0.45">
      <c r="F1544" s="89" t="str">
        <f>IF(B1544="","",IF(E1544="Each",D1544/C1544,IF(E1544="Count",$H$5*D1544/C1544,IF(E1544="Area",ROUNDUP(D1544/(VLOOKUP(B1544,Reference!$H$70:$AL$112,M1544,FALSE)*(C1544/$H$6)),2),ROUNDUP(D1544/(VLOOKUP(B1544,Reference!$H$70:$AL$112,M1544,FALSE)*C1544),2)))))</f>
        <v/>
      </c>
    </row>
    <row r="1545" spans="6:6" x14ac:dyDescent="0.45">
      <c r="F1545" s="89" t="str">
        <f>IF(B1545="","",IF(E1545="Each",D1545/C1545,IF(E1545="Count",$H$5*D1545/C1545,IF(E1545="Area",ROUNDUP(D1545/(VLOOKUP(B1545,Reference!$H$70:$AL$112,M1545,FALSE)*(C1545/$H$6)),2),ROUNDUP(D1545/(VLOOKUP(B1545,Reference!$H$70:$AL$112,M1545,FALSE)*C1545),2)))))</f>
        <v/>
      </c>
    </row>
    <row r="1546" spans="6:6" x14ac:dyDescent="0.45">
      <c r="F1546" s="89" t="str">
        <f>IF(B1546="","",IF(E1546="Each",D1546/C1546,IF(E1546="Count",$H$5*D1546/C1546,IF(E1546="Area",ROUNDUP(D1546/(VLOOKUP(B1546,Reference!$H$70:$AL$112,M1546,FALSE)*(C1546/$H$6)),2),ROUNDUP(D1546/(VLOOKUP(B1546,Reference!$H$70:$AL$112,M1546,FALSE)*C1546),2)))))</f>
        <v/>
      </c>
    </row>
    <row r="1547" spans="6:6" x14ac:dyDescent="0.45">
      <c r="F1547" s="89" t="str">
        <f>IF(B1547="","",IF(E1547="Each",D1547/C1547,IF(E1547="Count",$H$5*D1547/C1547,IF(E1547="Area",ROUNDUP(D1547/(VLOOKUP(B1547,Reference!$H$70:$AL$112,M1547,FALSE)*(C1547/$H$6)),2),ROUNDUP(D1547/(VLOOKUP(B1547,Reference!$H$70:$AL$112,M1547,FALSE)*C1547),2)))))</f>
        <v/>
      </c>
    </row>
    <row r="1548" spans="6:6" x14ac:dyDescent="0.45">
      <c r="F1548" s="89" t="str">
        <f>IF(B1548="","",IF(E1548="Each",D1548/C1548,IF(E1548="Count",$H$5*D1548/C1548,IF(E1548="Area",ROUNDUP(D1548/(VLOOKUP(B1548,Reference!$H$70:$AL$112,M1548,FALSE)*(C1548/$H$6)),2),ROUNDUP(D1548/(VLOOKUP(B1548,Reference!$H$70:$AL$112,M1548,FALSE)*C1548),2)))))</f>
        <v/>
      </c>
    </row>
    <row r="1549" spans="6:6" x14ac:dyDescent="0.45">
      <c r="F1549" s="89" t="str">
        <f>IF(B1549="","",IF(E1549="Each",D1549/C1549,IF(E1549="Count",$H$5*D1549/C1549,IF(E1549="Area",ROUNDUP(D1549/(VLOOKUP(B1549,Reference!$H$70:$AL$112,M1549,FALSE)*(C1549/$H$6)),2),ROUNDUP(D1549/(VLOOKUP(B1549,Reference!$H$70:$AL$112,M1549,FALSE)*C1549),2)))))</f>
        <v/>
      </c>
    </row>
    <row r="1550" spans="6:6" x14ac:dyDescent="0.45">
      <c r="F1550" s="89" t="str">
        <f>IF(B1550="","",IF(E1550="Each",D1550/C1550,IF(E1550="Count",$H$5*D1550/C1550,IF(E1550="Area",ROUNDUP(D1550/(VLOOKUP(B1550,Reference!$H$70:$AL$112,M1550,FALSE)*(C1550/$H$6)),2),ROUNDUP(D1550/(VLOOKUP(B1550,Reference!$H$70:$AL$112,M1550,FALSE)*C1550),2)))))</f>
        <v/>
      </c>
    </row>
    <row r="1551" spans="6:6" x14ac:dyDescent="0.45">
      <c r="F1551" s="89" t="str">
        <f>IF(B1551="","",IF(E1551="Each",D1551/C1551,IF(E1551="Count",$H$5*D1551/C1551,IF(E1551="Area",ROUNDUP(D1551/(VLOOKUP(B1551,Reference!$H$70:$AL$112,M1551,FALSE)*(C1551/$H$6)),2),ROUNDUP(D1551/(VLOOKUP(B1551,Reference!$H$70:$AL$112,M1551,FALSE)*C1551),2)))))</f>
        <v/>
      </c>
    </row>
    <row r="1552" spans="6:6" x14ac:dyDescent="0.45">
      <c r="F1552" s="89" t="str">
        <f>IF(B1552="","",IF(E1552="Each",D1552/C1552,IF(E1552="Count",$H$5*D1552/C1552,IF(E1552="Area",ROUNDUP(D1552/(VLOOKUP(B1552,Reference!$H$70:$AL$112,M1552,FALSE)*(C1552/$H$6)),2),ROUNDUP(D1552/(VLOOKUP(B1552,Reference!$H$70:$AL$112,M1552,FALSE)*C1552),2)))))</f>
        <v/>
      </c>
    </row>
    <row r="1553" spans="6:6" x14ac:dyDescent="0.45">
      <c r="F1553" s="89" t="str">
        <f>IF(B1553="","",IF(E1553="Each",D1553/C1553,IF(E1553="Count",$H$5*D1553/C1553,IF(E1553="Area",ROUNDUP(D1553/(VLOOKUP(B1553,Reference!$H$70:$AL$112,M1553,FALSE)*(C1553/$H$6)),2),ROUNDUP(D1553/(VLOOKUP(B1553,Reference!$H$70:$AL$112,M1553,FALSE)*C1553),2)))))</f>
        <v/>
      </c>
    </row>
    <row r="1554" spans="6:6" x14ac:dyDescent="0.45">
      <c r="F1554" s="89" t="str">
        <f>IF(B1554="","",IF(E1554="Each",D1554/C1554,IF(E1554="Count",$H$5*D1554/C1554,IF(E1554="Area",ROUNDUP(D1554/(VLOOKUP(B1554,Reference!$H$70:$AL$112,M1554,FALSE)*(C1554/$H$6)),2),ROUNDUP(D1554/(VLOOKUP(B1554,Reference!$H$70:$AL$112,M1554,FALSE)*C1554),2)))))</f>
        <v/>
      </c>
    </row>
    <row r="1555" spans="6:6" x14ac:dyDescent="0.45">
      <c r="F1555" s="89" t="str">
        <f>IF(B1555="","",IF(E1555="Each",D1555/C1555,IF(E1555="Count",$H$5*D1555/C1555,IF(E1555="Area",ROUNDUP(D1555/(VLOOKUP(B1555,Reference!$H$70:$AL$112,M1555,FALSE)*(C1555/$H$6)),2),ROUNDUP(D1555/(VLOOKUP(B1555,Reference!$H$70:$AL$112,M1555,FALSE)*C1555),2)))))</f>
        <v/>
      </c>
    </row>
    <row r="1556" spans="6:6" x14ac:dyDescent="0.45">
      <c r="F1556" s="89" t="str">
        <f>IF(B1556="","",IF(E1556="Each",D1556/C1556,IF(E1556="Count",$H$5*D1556/C1556,IF(E1556="Area",ROUNDUP(D1556/(VLOOKUP(B1556,Reference!$H$70:$AL$112,M1556,FALSE)*(C1556/$H$6)),2),ROUNDUP(D1556/(VLOOKUP(B1556,Reference!$H$70:$AL$112,M1556,FALSE)*C1556),2)))))</f>
        <v/>
      </c>
    </row>
    <row r="1557" spans="6:6" x14ac:dyDescent="0.45">
      <c r="F1557" s="89" t="str">
        <f>IF(B1557="","",IF(E1557="Each",D1557/C1557,IF(E1557="Count",$H$5*D1557/C1557,IF(E1557="Area",ROUNDUP(D1557/(VLOOKUP(B1557,Reference!$H$70:$AL$112,M1557,FALSE)*(C1557/$H$6)),2),ROUNDUP(D1557/(VLOOKUP(B1557,Reference!$H$70:$AL$112,M1557,FALSE)*C1557),2)))))</f>
        <v/>
      </c>
    </row>
    <row r="1558" spans="6:6" x14ac:dyDescent="0.45">
      <c r="F1558" s="89" t="str">
        <f>IF(B1558="","",IF(E1558="Each",D1558/C1558,IF(E1558="Count",$H$5*D1558/C1558,IF(E1558="Area",ROUNDUP(D1558/(VLOOKUP(B1558,Reference!$H$70:$AL$112,M1558,FALSE)*(C1558/$H$6)),2),ROUNDUP(D1558/(VLOOKUP(B1558,Reference!$H$70:$AL$112,M1558,FALSE)*C1558),2)))))</f>
        <v/>
      </c>
    </row>
    <row r="1559" spans="6:6" x14ac:dyDescent="0.45">
      <c r="F1559" s="89" t="str">
        <f>IF(B1559="","",IF(E1559="Each",D1559/C1559,IF(E1559="Count",$H$5*D1559/C1559,IF(E1559="Area",ROUNDUP(D1559/(VLOOKUP(B1559,Reference!$H$70:$AL$112,M1559,FALSE)*(C1559/$H$6)),2),ROUNDUP(D1559/(VLOOKUP(B1559,Reference!$H$70:$AL$112,M1559,FALSE)*C1559),2)))))</f>
        <v/>
      </c>
    </row>
    <row r="1560" spans="6:6" x14ac:dyDescent="0.45">
      <c r="F1560" s="89" t="str">
        <f>IF(B1560="","",IF(E1560="Each",D1560/C1560,IF(E1560="Count",$H$5*D1560/C1560,IF(E1560="Area",ROUNDUP(D1560/(VLOOKUP(B1560,Reference!$H$70:$AL$112,M1560,FALSE)*(C1560/$H$6)),2),ROUNDUP(D1560/(VLOOKUP(B1560,Reference!$H$70:$AL$112,M1560,FALSE)*C1560),2)))))</f>
        <v/>
      </c>
    </row>
    <row r="1561" spans="6:6" x14ac:dyDescent="0.45">
      <c r="F1561" s="89" t="str">
        <f>IF(B1561="","",IF(E1561="Each",D1561/C1561,IF(E1561="Count",$H$5*D1561/C1561,IF(E1561="Area",ROUNDUP(D1561/(VLOOKUP(B1561,Reference!$H$70:$AL$112,M1561,FALSE)*(C1561/$H$6)),2),ROUNDUP(D1561/(VLOOKUP(B1561,Reference!$H$70:$AL$112,M1561,FALSE)*C1561),2)))))</f>
        <v/>
      </c>
    </row>
    <row r="1562" spans="6:6" x14ac:dyDescent="0.45">
      <c r="F1562" s="89" t="str">
        <f>IF(B1562="","",IF(E1562="Each",D1562/C1562,IF(E1562="Count",$H$5*D1562/C1562,IF(E1562="Area",ROUNDUP(D1562/(VLOOKUP(B1562,Reference!$H$70:$AL$112,M1562,FALSE)*(C1562/$H$6)),2),ROUNDUP(D1562/(VLOOKUP(B1562,Reference!$H$70:$AL$112,M1562,FALSE)*C1562),2)))))</f>
        <v/>
      </c>
    </row>
    <row r="1563" spans="6:6" x14ac:dyDescent="0.45">
      <c r="F1563" s="89" t="str">
        <f>IF(B1563="","",IF(E1563="Each",D1563/C1563,IF(E1563="Count",$H$5*D1563/C1563,IF(E1563="Area",ROUNDUP(D1563/(VLOOKUP(B1563,Reference!$H$70:$AL$112,M1563,FALSE)*(C1563/$H$6)),2),ROUNDUP(D1563/(VLOOKUP(B1563,Reference!$H$70:$AL$112,M1563,FALSE)*C1563),2)))))</f>
        <v/>
      </c>
    </row>
    <row r="1564" spans="6:6" x14ac:dyDescent="0.45">
      <c r="F1564" s="89" t="str">
        <f>IF(B1564="","",IF(E1564="Each",D1564/C1564,IF(E1564="Count",$H$5*D1564/C1564,IF(E1564="Area",ROUNDUP(D1564/(VLOOKUP(B1564,Reference!$H$70:$AL$112,M1564,FALSE)*(C1564/$H$6)),2),ROUNDUP(D1564/(VLOOKUP(B1564,Reference!$H$70:$AL$112,M1564,FALSE)*C1564),2)))))</f>
        <v/>
      </c>
    </row>
    <row r="1565" spans="6:6" x14ac:dyDescent="0.45">
      <c r="F1565" s="89" t="str">
        <f>IF(B1565="","",IF(E1565="Each",D1565/C1565,IF(E1565="Count",$H$5*D1565/C1565,IF(E1565="Area",ROUNDUP(D1565/(VLOOKUP(B1565,Reference!$H$70:$AL$112,M1565,FALSE)*(C1565/$H$6)),2),ROUNDUP(D1565/(VLOOKUP(B1565,Reference!$H$70:$AL$112,M1565,FALSE)*C1565),2)))))</f>
        <v/>
      </c>
    </row>
    <row r="1566" spans="6:6" x14ac:dyDescent="0.45">
      <c r="F1566" s="89" t="str">
        <f>IF(B1566="","",IF(E1566="Each",D1566/C1566,IF(E1566="Count",$H$5*D1566/C1566,IF(E1566="Area",ROUNDUP(D1566/(VLOOKUP(B1566,Reference!$H$70:$AL$112,M1566,FALSE)*(C1566/$H$6)),2),ROUNDUP(D1566/(VLOOKUP(B1566,Reference!$H$70:$AL$112,M1566,FALSE)*C1566),2)))))</f>
        <v/>
      </c>
    </row>
    <row r="1567" spans="6:6" x14ac:dyDescent="0.45">
      <c r="F1567" s="89" t="str">
        <f>IF(B1567="","",IF(E1567="Each",D1567/C1567,IF(E1567="Count",$H$5*D1567/C1567,IF(E1567="Area",ROUNDUP(D1567/(VLOOKUP(B1567,Reference!$H$70:$AL$112,M1567,FALSE)*(C1567/$H$6)),2),ROUNDUP(D1567/(VLOOKUP(B1567,Reference!$H$70:$AL$112,M1567,FALSE)*C1567),2)))))</f>
        <v/>
      </c>
    </row>
    <row r="1568" spans="6:6" x14ac:dyDescent="0.45">
      <c r="F1568" s="89" t="str">
        <f>IF(B1568="","",IF(E1568="Each",D1568/C1568,IF(E1568="Count",$H$5*D1568/C1568,IF(E1568="Area",ROUNDUP(D1568/(VLOOKUP(B1568,Reference!$H$70:$AL$112,M1568,FALSE)*(C1568/$H$6)),2),ROUNDUP(D1568/(VLOOKUP(B1568,Reference!$H$70:$AL$112,M1568,FALSE)*C1568),2)))))</f>
        <v/>
      </c>
    </row>
    <row r="1569" spans="6:6" x14ac:dyDescent="0.45">
      <c r="F1569" s="89" t="str">
        <f>IF(B1569="","",IF(E1569="Each",D1569/C1569,IF(E1569="Count",$H$5*D1569/C1569,IF(E1569="Area",ROUNDUP(D1569/(VLOOKUP(B1569,Reference!$H$70:$AL$112,M1569,FALSE)*(C1569/$H$6)),2),ROUNDUP(D1569/(VLOOKUP(B1569,Reference!$H$70:$AL$112,M1569,FALSE)*C1569),2)))))</f>
        <v/>
      </c>
    </row>
    <row r="1570" spans="6:6" x14ac:dyDescent="0.45">
      <c r="F1570" s="89" t="str">
        <f>IF(B1570="","",IF(E1570="Each",D1570/C1570,IF(E1570="Count",$H$5*D1570/C1570,IF(E1570="Area",ROUNDUP(D1570/(VLOOKUP(B1570,Reference!$H$70:$AL$112,M1570,FALSE)*(C1570/$H$6)),2),ROUNDUP(D1570/(VLOOKUP(B1570,Reference!$H$70:$AL$112,M1570,FALSE)*C1570),2)))))</f>
        <v/>
      </c>
    </row>
    <row r="1571" spans="6:6" x14ac:dyDescent="0.45">
      <c r="F1571" s="89" t="str">
        <f>IF(B1571="","",IF(E1571="Each",D1571/C1571,IF(E1571="Count",$H$5*D1571/C1571,IF(E1571="Area",ROUNDUP(D1571/(VLOOKUP(B1571,Reference!$H$70:$AL$112,M1571,FALSE)*(C1571/$H$6)),2),ROUNDUP(D1571/(VLOOKUP(B1571,Reference!$H$70:$AL$112,M1571,FALSE)*C1571),2)))))</f>
        <v/>
      </c>
    </row>
    <row r="1572" spans="6:6" x14ac:dyDescent="0.45">
      <c r="F1572" s="89" t="str">
        <f>IF(B1572="","",IF(E1572="Each",D1572/C1572,IF(E1572="Count",$H$5*D1572/C1572,IF(E1572="Area",ROUNDUP(D1572/(VLOOKUP(B1572,Reference!$H$70:$AL$112,M1572,FALSE)*(C1572/$H$6)),2),ROUNDUP(D1572/(VLOOKUP(B1572,Reference!$H$70:$AL$112,M1572,FALSE)*C1572),2)))))</f>
        <v/>
      </c>
    </row>
    <row r="1573" spans="6:6" x14ac:dyDescent="0.45">
      <c r="F1573" s="89" t="str">
        <f>IF(B1573="","",IF(E1573="Each",D1573/C1573,IF(E1573="Count",$H$5*D1573/C1573,IF(E1573="Area",ROUNDUP(D1573/(VLOOKUP(B1573,Reference!$H$70:$AL$112,M1573,FALSE)*(C1573/$H$6)),2),ROUNDUP(D1573/(VLOOKUP(B1573,Reference!$H$70:$AL$112,M1573,FALSE)*C1573),2)))))</f>
        <v/>
      </c>
    </row>
    <row r="1574" spans="6:6" x14ac:dyDescent="0.45">
      <c r="F1574" s="89" t="str">
        <f>IF(B1574="","",IF(E1574="Each",D1574/C1574,IF(E1574="Count",$H$5*D1574/C1574,IF(E1574="Area",ROUNDUP(D1574/(VLOOKUP(B1574,Reference!$H$70:$AL$112,M1574,FALSE)*(C1574/$H$6)),2),ROUNDUP(D1574/(VLOOKUP(B1574,Reference!$H$70:$AL$112,M1574,FALSE)*C1574),2)))))</f>
        <v/>
      </c>
    </row>
    <row r="1575" spans="6:6" x14ac:dyDescent="0.45">
      <c r="F1575" s="89" t="str">
        <f>IF(B1575="","",IF(E1575="Each",D1575/C1575,IF(E1575="Count",$H$5*D1575/C1575,IF(E1575="Area",ROUNDUP(D1575/(VLOOKUP(B1575,Reference!$H$70:$AL$112,M1575,FALSE)*(C1575/$H$6)),2),ROUNDUP(D1575/(VLOOKUP(B1575,Reference!$H$70:$AL$112,M1575,FALSE)*C1575),2)))))</f>
        <v/>
      </c>
    </row>
    <row r="1576" spans="6:6" x14ac:dyDescent="0.45">
      <c r="F1576" s="89" t="str">
        <f>IF(B1576="","",IF(E1576="Each",D1576/C1576,IF(E1576="Count",$H$5*D1576/C1576,IF(E1576="Area",ROUNDUP(D1576/(VLOOKUP(B1576,Reference!$H$70:$AL$112,M1576,FALSE)*(C1576/$H$6)),2),ROUNDUP(D1576/(VLOOKUP(B1576,Reference!$H$70:$AL$112,M1576,FALSE)*C1576),2)))))</f>
        <v/>
      </c>
    </row>
    <row r="1577" spans="6:6" x14ac:dyDescent="0.45">
      <c r="F1577" s="89" t="str">
        <f>IF(B1577="","",IF(E1577="Each",D1577/C1577,IF(E1577="Count",$H$5*D1577/C1577,IF(E1577="Area",ROUNDUP(D1577/(VLOOKUP(B1577,Reference!$H$70:$AL$112,M1577,FALSE)*(C1577/$H$6)),2),ROUNDUP(D1577/(VLOOKUP(B1577,Reference!$H$70:$AL$112,M1577,FALSE)*C1577),2)))))</f>
        <v/>
      </c>
    </row>
    <row r="1578" spans="6:6" x14ac:dyDescent="0.45">
      <c r="F1578" s="89" t="str">
        <f>IF(B1578="","",IF(E1578="Each",D1578/C1578,IF(E1578="Count",$H$5*D1578/C1578,IF(E1578="Area",ROUNDUP(D1578/(VLOOKUP(B1578,Reference!$H$70:$AL$112,M1578,FALSE)*(C1578/$H$6)),2),ROUNDUP(D1578/(VLOOKUP(B1578,Reference!$H$70:$AL$112,M1578,FALSE)*C1578),2)))))</f>
        <v/>
      </c>
    </row>
    <row r="1579" spans="6:6" x14ac:dyDescent="0.45">
      <c r="F1579" s="89" t="str">
        <f>IF(B1579="","",IF(E1579="Each",D1579/C1579,IF(E1579="Count",$H$5*D1579/C1579,IF(E1579="Area",ROUNDUP(D1579/(VLOOKUP(B1579,Reference!$H$70:$AL$112,M1579,FALSE)*(C1579/$H$6)),2),ROUNDUP(D1579/(VLOOKUP(B1579,Reference!$H$70:$AL$112,M1579,FALSE)*C1579),2)))))</f>
        <v/>
      </c>
    </row>
    <row r="1580" spans="6:6" x14ac:dyDescent="0.45">
      <c r="F1580" s="89" t="str">
        <f>IF(B1580="","",IF(E1580="Each",D1580/C1580,IF(E1580="Count",$H$5*D1580/C1580,IF(E1580="Area",ROUNDUP(D1580/(VLOOKUP(B1580,Reference!$H$70:$AL$112,M1580,FALSE)*(C1580/$H$6)),2),ROUNDUP(D1580/(VLOOKUP(B1580,Reference!$H$70:$AL$112,M1580,FALSE)*C1580),2)))))</f>
        <v/>
      </c>
    </row>
    <row r="1581" spans="6:6" x14ac:dyDescent="0.45">
      <c r="F1581" s="89" t="str">
        <f>IF(B1581="","",IF(E1581="Each",D1581/C1581,IF(E1581="Count",$H$5*D1581/C1581,IF(E1581="Area",ROUNDUP(D1581/(VLOOKUP(B1581,Reference!$H$70:$AL$112,M1581,FALSE)*(C1581/$H$6)),2),ROUNDUP(D1581/(VLOOKUP(B1581,Reference!$H$70:$AL$112,M1581,FALSE)*C1581),2)))))</f>
        <v/>
      </c>
    </row>
    <row r="1582" spans="6:6" x14ac:dyDescent="0.45">
      <c r="F1582" s="89" t="str">
        <f>IF(B1582="","",IF(E1582="Each",D1582/C1582,IF(E1582="Count",$H$5*D1582/C1582,IF(E1582="Area",ROUNDUP(D1582/(VLOOKUP(B1582,Reference!$H$70:$AL$112,M1582,FALSE)*(C1582/$H$6)),2),ROUNDUP(D1582/(VLOOKUP(B1582,Reference!$H$70:$AL$112,M1582,FALSE)*C1582),2)))))</f>
        <v/>
      </c>
    </row>
    <row r="1583" spans="6:6" x14ac:dyDescent="0.45">
      <c r="F1583" s="89" t="str">
        <f>IF(B1583="","",IF(E1583="Each",D1583/C1583,IF(E1583="Count",$H$5*D1583/C1583,IF(E1583="Area",ROUNDUP(D1583/(VLOOKUP(B1583,Reference!$H$70:$AL$112,M1583,FALSE)*(C1583/$H$6)),2),ROUNDUP(D1583/(VLOOKUP(B1583,Reference!$H$70:$AL$112,M1583,FALSE)*C1583),2)))))</f>
        <v/>
      </c>
    </row>
    <row r="1584" spans="6:6" x14ac:dyDescent="0.45">
      <c r="F1584" s="89" t="str">
        <f>IF(B1584="","",IF(E1584="Each",D1584/C1584,IF(E1584="Count",$H$5*D1584/C1584,IF(E1584="Area",ROUNDUP(D1584/(VLOOKUP(B1584,Reference!$H$70:$AL$112,M1584,FALSE)*(C1584/$H$6)),2),ROUNDUP(D1584/(VLOOKUP(B1584,Reference!$H$70:$AL$112,M1584,FALSE)*C1584),2)))))</f>
        <v/>
      </c>
    </row>
    <row r="1585" spans="6:6" x14ac:dyDescent="0.45">
      <c r="F1585" s="89" t="str">
        <f>IF(B1585="","",IF(E1585="Each",D1585/C1585,IF(E1585="Count",$H$5*D1585/C1585,IF(E1585="Area",ROUNDUP(D1585/(VLOOKUP(B1585,Reference!$H$70:$AL$112,M1585,FALSE)*(C1585/$H$6)),2),ROUNDUP(D1585/(VLOOKUP(B1585,Reference!$H$70:$AL$112,M1585,FALSE)*C1585),2)))))</f>
        <v/>
      </c>
    </row>
    <row r="1586" spans="6:6" x14ac:dyDescent="0.45">
      <c r="F1586" s="89" t="str">
        <f>IF(B1586="","",IF(E1586="Each",D1586/C1586,IF(E1586="Count",$H$5*D1586/C1586,IF(E1586="Area",ROUNDUP(D1586/(VLOOKUP(B1586,Reference!$H$70:$AL$112,M1586,FALSE)*(C1586/$H$6)),2),ROUNDUP(D1586/(VLOOKUP(B1586,Reference!$H$70:$AL$112,M1586,FALSE)*C1586),2)))))</f>
        <v/>
      </c>
    </row>
    <row r="1587" spans="6:6" x14ac:dyDescent="0.45">
      <c r="F1587" s="89" t="str">
        <f>IF(B1587="","",IF(E1587="Each",D1587/C1587,IF(E1587="Count",$H$5*D1587/C1587,IF(E1587="Area",ROUNDUP(D1587/(VLOOKUP(B1587,Reference!$H$70:$AL$112,M1587,FALSE)*(C1587/$H$6)),2),ROUNDUP(D1587/(VLOOKUP(B1587,Reference!$H$70:$AL$112,M1587,FALSE)*C1587),2)))))</f>
        <v/>
      </c>
    </row>
    <row r="1588" spans="6:6" x14ac:dyDescent="0.45">
      <c r="F1588" s="89" t="str">
        <f>IF(B1588="","",IF(E1588="Each",D1588/C1588,IF(E1588="Count",$H$5*D1588/C1588,IF(E1588="Area",ROUNDUP(D1588/(VLOOKUP(B1588,Reference!$H$70:$AL$112,M1588,FALSE)*(C1588/$H$6)),2),ROUNDUP(D1588/(VLOOKUP(B1588,Reference!$H$70:$AL$112,M1588,FALSE)*C1588),2)))))</f>
        <v/>
      </c>
    </row>
    <row r="1589" spans="6:6" x14ac:dyDescent="0.45">
      <c r="F1589" s="89" t="str">
        <f>IF(B1589="","",IF(E1589="Each",D1589/C1589,IF(E1589="Count",$H$5*D1589/C1589,IF(E1589="Area",ROUNDUP(D1589/(VLOOKUP(B1589,Reference!$H$70:$AL$112,M1589,FALSE)*(C1589/$H$6)),2),ROUNDUP(D1589/(VLOOKUP(B1589,Reference!$H$70:$AL$112,M1589,FALSE)*C1589),2)))))</f>
        <v/>
      </c>
    </row>
    <row r="1590" spans="6:6" x14ac:dyDescent="0.45">
      <c r="F1590" s="89" t="str">
        <f>IF(B1590="","",IF(E1590="Each",D1590/C1590,IF(E1590="Count",$H$5*D1590/C1590,IF(E1590="Area",ROUNDUP(D1590/(VLOOKUP(B1590,Reference!$H$70:$AL$112,M1590,FALSE)*(C1590/$H$6)),2),ROUNDUP(D1590/(VLOOKUP(B1590,Reference!$H$70:$AL$112,M1590,FALSE)*C1590),2)))))</f>
        <v/>
      </c>
    </row>
    <row r="1591" spans="6:6" x14ac:dyDescent="0.45">
      <c r="F1591" s="89" t="str">
        <f>IF(B1591="","",IF(E1591="Each",D1591/C1591,IF(E1591="Count",$H$5*D1591/C1591,IF(E1591="Area",ROUNDUP(D1591/(VLOOKUP(B1591,Reference!$H$70:$AL$112,M1591,FALSE)*(C1591/$H$6)),2),ROUNDUP(D1591/(VLOOKUP(B1591,Reference!$H$70:$AL$112,M1591,FALSE)*C1591),2)))))</f>
        <v/>
      </c>
    </row>
    <row r="1592" spans="6:6" x14ac:dyDescent="0.45">
      <c r="F1592" s="89" t="str">
        <f>IF(B1592="","",IF(E1592="Each",D1592/C1592,IF(E1592="Count",$H$5*D1592/C1592,IF(E1592="Area",ROUNDUP(D1592/(VLOOKUP(B1592,Reference!$H$70:$AL$112,M1592,FALSE)*(C1592/$H$6)),2),ROUNDUP(D1592/(VLOOKUP(B1592,Reference!$H$70:$AL$112,M1592,FALSE)*C1592),2)))))</f>
        <v/>
      </c>
    </row>
    <row r="1593" spans="6:6" x14ac:dyDescent="0.45">
      <c r="F1593" s="89" t="str">
        <f>IF(B1593="","",IF(E1593="Each",D1593/C1593,IF(E1593="Count",$H$5*D1593/C1593,IF(E1593="Area",ROUNDUP(D1593/(VLOOKUP(B1593,Reference!$H$70:$AL$112,M1593,FALSE)*(C1593/$H$6)),2),ROUNDUP(D1593/(VLOOKUP(B1593,Reference!$H$70:$AL$112,M1593,FALSE)*C1593),2)))))</f>
        <v/>
      </c>
    </row>
    <row r="1594" spans="6:6" x14ac:dyDescent="0.45">
      <c r="F1594" s="89" t="str">
        <f>IF(B1594="","",IF(E1594="Each",D1594/C1594,IF(E1594="Count",$H$5*D1594/C1594,IF(E1594="Area",ROUNDUP(D1594/(VLOOKUP(B1594,Reference!$H$70:$AL$112,M1594,FALSE)*(C1594/$H$6)),2),ROUNDUP(D1594/(VLOOKUP(B1594,Reference!$H$70:$AL$112,M1594,FALSE)*C1594),2)))))</f>
        <v/>
      </c>
    </row>
    <row r="1595" spans="6:6" x14ac:dyDescent="0.45">
      <c r="F1595" s="89" t="str">
        <f>IF(B1595="","",IF(E1595="Each",D1595/C1595,IF(E1595="Count",$H$5*D1595/C1595,IF(E1595="Area",ROUNDUP(D1595/(VLOOKUP(B1595,Reference!$H$70:$AL$112,M1595,FALSE)*(C1595/$H$6)),2),ROUNDUP(D1595/(VLOOKUP(B1595,Reference!$H$70:$AL$112,M1595,FALSE)*C1595),2)))))</f>
        <v/>
      </c>
    </row>
    <row r="1596" spans="6:6" x14ac:dyDescent="0.45">
      <c r="F1596" s="89" t="str">
        <f>IF(B1596="","",IF(E1596="Each",D1596/C1596,IF(E1596="Count",$H$5*D1596/C1596,IF(E1596="Area",ROUNDUP(D1596/(VLOOKUP(B1596,Reference!$H$70:$AL$112,M1596,FALSE)*(C1596/$H$6)),2),ROUNDUP(D1596/(VLOOKUP(B1596,Reference!$H$70:$AL$112,M1596,FALSE)*C1596),2)))))</f>
        <v/>
      </c>
    </row>
    <row r="1597" spans="6:6" x14ac:dyDescent="0.45">
      <c r="F1597" s="89" t="str">
        <f>IF(B1597="","",IF(E1597="Each",D1597/C1597,IF(E1597="Count",$H$5*D1597/C1597,IF(E1597="Area",ROUNDUP(D1597/(VLOOKUP(B1597,Reference!$H$70:$AL$112,M1597,FALSE)*(C1597/$H$6)),2),ROUNDUP(D1597/(VLOOKUP(B1597,Reference!$H$70:$AL$112,M1597,FALSE)*C1597),2)))))</f>
        <v/>
      </c>
    </row>
    <row r="1598" spans="6:6" x14ac:dyDescent="0.45">
      <c r="F1598" s="89" t="str">
        <f>IF(B1598="","",IF(E1598="Each",D1598/C1598,IF(E1598="Count",$H$5*D1598/C1598,IF(E1598="Area",ROUNDUP(D1598/(VLOOKUP(B1598,Reference!$H$70:$AL$112,M1598,FALSE)*(C1598/$H$6)),2),ROUNDUP(D1598/(VLOOKUP(B1598,Reference!$H$70:$AL$112,M1598,FALSE)*C1598),2)))))</f>
        <v/>
      </c>
    </row>
    <row r="1599" spans="6:6" x14ac:dyDescent="0.45">
      <c r="F1599" s="89" t="str">
        <f>IF(B1599="","",IF(E1599="Each",D1599/C1599,IF(E1599="Count",$H$5*D1599/C1599,IF(E1599="Area",ROUNDUP(D1599/(VLOOKUP(B1599,Reference!$H$70:$AL$112,M1599,FALSE)*(C1599/$H$6)),2),ROUNDUP(D1599/(VLOOKUP(B1599,Reference!$H$70:$AL$112,M1599,FALSE)*C1599),2)))))</f>
        <v/>
      </c>
    </row>
    <row r="1600" spans="6:6" x14ac:dyDescent="0.45">
      <c r="F1600" s="89" t="str">
        <f>IF(B1600="","",IF(E1600="Each",D1600/C1600,IF(E1600="Count",$H$5*D1600/C1600,IF(E1600="Area",ROUNDUP(D1600/(VLOOKUP(B1600,Reference!$H$70:$AL$112,M1600,FALSE)*(C1600/$H$6)),2),ROUNDUP(D1600/(VLOOKUP(B1600,Reference!$H$70:$AL$112,M1600,FALSE)*C1600),2)))))</f>
        <v/>
      </c>
    </row>
    <row r="1601" spans="6:6" x14ac:dyDescent="0.45">
      <c r="F1601" s="89" t="str">
        <f>IF(B1601="","",IF(E1601="Each",D1601/C1601,IF(E1601="Count",$H$5*D1601/C1601,IF(E1601="Area",ROUNDUP(D1601/(VLOOKUP(B1601,Reference!$H$70:$AL$112,M1601,FALSE)*(C1601/$H$6)),2),ROUNDUP(D1601/(VLOOKUP(B1601,Reference!$H$70:$AL$112,M1601,FALSE)*C1601),2)))))</f>
        <v/>
      </c>
    </row>
    <row r="1602" spans="6:6" x14ac:dyDescent="0.45">
      <c r="F1602" s="89" t="str">
        <f>IF(B1602="","",IF(E1602="Each",D1602/C1602,IF(E1602="Count",$H$5*D1602/C1602,IF(E1602="Area",ROUNDUP(D1602/(VLOOKUP(B1602,Reference!$H$70:$AL$112,M1602,FALSE)*(C1602/$H$6)),2),ROUNDUP(D1602/(VLOOKUP(B1602,Reference!$H$70:$AL$112,M1602,FALSE)*C1602),2)))))</f>
        <v/>
      </c>
    </row>
    <row r="1603" spans="6:6" x14ac:dyDescent="0.45">
      <c r="F1603" s="89" t="str">
        <f>IF(B1603="","",IF(E1603="Each",D1603/C1603,IF(E1603="Count",$H$5*D1603/C1603,IF(E1603="Area",ROUNDUP(D1603/(VLOOKUP(B1603,Reference!$H$70:$AL$112,M1603,FALSE)*(C1603/$H$6)),2),ROUNDUP(D1603/(VLOOKUP(B1603,Reference!$H$70:$AL$112,M1603,FALSE)*C1603),2)))))</f>
        <v/>
      </c>
    </row>
    <row r="1604" spans="6:6" x14ac:dyDescent="0.45">
      <c r="F1604" s="89" t="str">
        <f>IF(B1604="","",IF(E1604="Each",D1604/C1604,IF(E1604="Count",$H$5*D1604/C1604,IF(E1604="Area",ROUNDUP(D1604/(VLOOKUP(B1604,Reference!$H$70:$AL$112,M1604,FALSE)*(C1604/$H$6)),2),ROUNDUP(D1604/(VLOOKUP(B1604,Reference!$H$70:$AL$112,M1604,FALSE)*C1604),2)))))</f>
        <v/>
      </c>
    </row>
    <row r="1605" spans="6:6" x14ac:dyDescent="0.45">
      <c r="F1605" s="89" t="str">
        <f>IF(B1605="","",IF(E1605="Each",D1605/C1605,IF(E1605="Count",$H$5*D1605/C1605,IF(E1605="Area",ROUNDUP(D1605/(VLOOKUP(B1605,Reference!$H$70:$AL$112,M1605,FALSE)*(C1605/$H$6)),2),ROUNDUP(D1605/(VLOOKUP(B1605,Reference!$H$70:$AL$112,M1605,FALSE)*C1605),2)))))</f>
        <v/>
      </c>
    </row>
    <row r="1606" spans="6:6" x14ac:dyDescent="0.45">
      <c r="F1606" s="89" t="str">
        <f>IF(B1606="","",IF(E1606="Each",D1606/C1606,IF(E1606="Count",$H$5*D1606/C1606,IF(E1606="Area",ROUNDUP(D1606/(VLOOKUP(B1606,Reference!$H$70:$AL$112,M1606,FALSE)*(C1606/$H$6)),2),ROUNDUP(D1606/(VLOOKUP(B1606,Reference!$H$70:$AL$112,M1606,FALSE)*C1606),2)))))</f>
        <v/>
      </c>
    </row>
    <row r="1607" spans="6:6" x14ac:dyDescent="0.45">
      <c r="F1607" s="89" t="str">
        <f>IF(B1607="","",IF(E1607="Each",D1607/C1607,IF(E1607="Count",$H$5*D1607/C1607,IF(E1607="Area",ROUNDUP(D1607/(VLOOKUP(B1607,Reference!$H$70:$AL$112,M1607,FALSE)*(C1607/$H$6)),2),ROUNDUP(D1607/(VLOOKUP(B1607,Reference!$H$70:$AL$112,M1607,FALSE)*C1607),2)))))</f>
        <v/>
      </c>
    </row>
    <row r="1608" spans="6:6" x14ac:dyDescent="0.45">
      <c r="F1608" s="89" t="str">
        <f>IF(B1608="","",IF(E1608="Each",D1608/C1608,IF(E1608="Count",$H$5*D1608/C1608,IF(E1608="Area",ROUNDUP(D1608/(VLOOKUP(B1608,Reference!$H$70:$AL$112,M1608,FALSE)*(C1608/$H$6)),2),ROUNDUP(D1608/(VLOOKUP(B1608,Reference!$H$70:$AL$112,M1608,FALSE)*C1608),2)))))</f>
        <v/>
      </c>
    </row>
    <row r="1609" spans="6:6" x14ac:dyDescent="0.45">
      <c r="F1609" s="89" t="str">
        <f>IF(B1609="","",IF(E1609="Each",D1609/C1609,IF(E1609="Count",$H$5*D1609/C1609,IF(E1609="Area",ROUNDUP(D1609/(VLOOKUP(B1609,Reference!$H$70:$AL$112,M1609,FALSE)*(C1609/$H$6)),2),ROUNDUP(D1609/(VLOOKUP(B1609,Reference!$H$70:$AL$112,M1609,FALSE)*C1609),2)))))</f>
        <v/>
      </c>
    </row>
    <row r="1610" spans="6:6" x14ac:dyDescent="0.45">
      <c r="F1610" s="89" t="str">
        <f>IF(B1610="","",IF(E1610="Each",D1610/C1610,IF(E1610="Count",$H$5*D1610/C1610,IF(E1610="Area",ROUNDUP(D1610/(VLOOKUP(B1610,Reference!$H$70:$AL$112,M1610,FALSE)*(C1610/$H$6)),2),ROUNDUP(D1610/(VLOOKUP(B1610,Reference!$H$70:$AL$112,M1610,FALSE)*C1610),2)))))</f>
        <v/>
      </c>
    </row>
    <row r="1611" spans="6:6" x14ac:dyDescent="0.45">
      <c r="F1611" s="89" t="str">
        <f>IF(B1611="","",IF(E1611="Each",D1611/C1611,IF(E1611="Count",$H$5*D1611/C1611,IF(E1611="Area",ROUNDUP(D1611/(VLOOKUP(B1611,Reference!$H$70:$AL$112,M1611,FALSE)*(C1611/$H$6)),2),ROUNDUP(D1611/(VLOOKUP(B1611,Reference!$H$70:$AL$112,M1611,FALSE)*C1611),2)))))</f>
        <v/>
      </c>
    </row>
    <row r="1612" spans="6:6" x14ac:dyDescent="0.45">
      <c r="F1612" s="89" t="str">
        <f>IF(B1612="","",IF(E1612="Each",D1612/C1612,IF(E1612="Count",$H$5*D1612/C1612,IF(E1612="Area",ROUNDUP(D1612/(VLOOKUP(B1612,Reference!$H$70:$AL$112,M1612,FALSE)*(C1612/$H$6)),2),ROUNDUP(D1612/(VLOOKUP(B1612,Reference!$H$70:$AL$112,M1612,FALSE)*C1612),2)))))</f>
        <v/>
      </c>
    </row>
    <row r="1613" spans="6:6" x14ac:dyDescent="0.45">
      <c r="F1613" s="89" t="str">
        <f>IF(B1613="","",IF(E1613="Each",D1613/C1613,IF(E1613="Count",$H$5*D1613/C1613,IF(E1613="Area",ROUNDUP(D1613/(VLOOKUP(B1613,Reference!$H$70:$AL$112,M1613,FALSE)*(C1613/$H$6)),2),ROUNDUP(D1613/(VLOOKUP(B1613,Reference!$H$70:$AL$112,M1613,FALSE)*C1613),2)))))</f>
        <v/>
      </c>
    </row>
    <row r="1614" spans="6:6" x14ac:dyDescent="0.45">
      <c r="F1614" s="89" t="str">
        <f>IF(B1614="","",IF(E1614="Each",D1614/C1614,IF(E1614="Count",$H$5*D1614/C1614,IF(E1614="Area",ROUNDUP(D1614/(VLOOKUP(B1614,Reference!$H$70:$AL$112,M1614,FALSE)*(C1614/$H$6)),2),ROUNDUP(D1614/(VLOOKUP(B1614,Reference!$H$70:$AL$112,M1614,FALSE)*C1614),2)))))</f>
        <v/>
      </c>
    </row>
    <row r="1615" spans="6:6" x14ac:dyDescent="0.45">
      <c r="F1615" s="89" t="str">
        <f>IF(B1615="","",IF(E1615="Each",D1615/C1615,IF(E1615="Count",$H$5*D1615/C1615,IF(E1615="Area",ROUNDUP(D1615/(VLOOKUP(B1615,Reference!$H$70:$AL$112,M1615,FALSE)*(C1615/$H$6)),2),ROUNDUP(D1615/(VLOOKUP(B1615,Reference!$H$70:$AL$112,M1615,FALSE)*C1615),2)))))</f>
        <v/>
      </c>
    </row>
    <row r="1616" spans="6:6" x14ac:dyDescent="0.45">
      <c r="F1616" s="89" t="str">
        <f>IF(B1616="","",IF(E1616="Each",D1616/C1616,IF(E1616="Count",$H$5*D1616/C1616,IF(E1616="Area",ROUNDUP(D1616/(VLOOKUP(B1616,Reference!$H$70:$AL$112,M1616,FALSE)*(C1616/$H$6)),2),ROUNDUP(D1616/(VLOOKUP(B1616,Reference!$H$70:$AL$112,M1616,FALSE)*C1616),2)))))</f>
        <v/>
      </c>
    </row>
    <row r="1617" spans="6:6" x14ac:dyDescent="0.45">
      <c r="F1617" s="89" t="str">
        <f>IF(B1617="","",IF(E1617="Each",D1617/C1617,IF(E1617="Count",$H$5*D1617/C1617,IF(E1617="Area",ROUNDUP(D1617/(VLOOKUP(B1617,Reference!$H$70:$AL$112,M1617,FALSE)*(C1617/$H$6)),2),ROUNDUP(D1617/(VLOOKUP(B1617,Reference!$H$70:$AL$112,M1617,FALSE)*C1617),2)))))</f>
        <v/>
      </c>
    </row>
    <row r="1618" spans="6:6" x14ac:dyDescent="0.45">
      <c r="F1618" s="89" t="str">
        <f>IF(B1618="","",IF(E1618="Each",D1618/C1618,IF(E1618="Count",$H$5*D1618/C1618,IF(E1618="Area",ROUNDUP(D1618/(VLOOKUP(B1618,Reference!$H$70:$AL$112,M1618,FALSE)*(C1618/$H$6)),2),ROUNDUP(D1618/(VLOOKUP(B1618,Reference!$H$70:$AL$112,M1618,FALSE)*C1618),2)))))</f>
        <v/>
      </c>
    </row>
    <row r="1619" spans="6:6" x14ac:dyDescent="0.45">
      <c r="F1619" s="89" t="str">
        <f>IF(B1619="","",IF(E1619="Each",D1619/C1619,IF(E1619="Count",$H$5*D1619/C1619,IF(E1619="Area",ROUNDUP(D1619/(VLOOKUP(B1619,Reference!$H$70:$AL$112,M1619,FALSE)*(C1619/$H$6)),2),ROUNDUP(D1619/(VLOOKUP(B1619,Reference!$H$70:$AL$112,M1619,FALSE)*C1619),2)))))</f>
        <v/>
      </c>
    </row>
    <row r="1620" spans="6:6" x14ac:dyDescent="0.45">
      <c r="F1620" s="89" t="str">
        <f>IF(B1620="","",IF(E1620="Each",D1620/C1620,IF(E1620="Count",$H$5*D1620/C1620,IF(E1620="Area",ROUNDUP(D1620/(VLOOKUP(B1620,Reference!$H$70:$AL$112,M1620,FALSE)*(C1620/$H$6)),2),ROUNDUP(D1620/(VLOOKUP(B1620,Reference!$H$70:$AL$112,M1620,FALSE)*C1620),2)))))</f>
        <v/>
      </c>
    </row>
    <row r="1621" spans="6:6" x14ac:dyDescent="0.45">
      <c r="F1621" s="89" t="str">
        <f>IF(B1621="","",IF(E1621="Each",D1621/C1621,IF(E1621="Count",$H$5*D1621/C1621,IF(E1621="Area",ROUNDUP(D1621/(VLOOKUP(B1621,Reference!$H$70:$AL$112,M1621,FALSE)*(C1621/$H$6)),2),ROUNDUP(D1621/(VLOOKUP(B1621,Reference!$H$70:$AL$112,M1621,FALSE)*C1621),2)))))</f>
        <v/>
      </c>
    </row>
    <row r="1622" spans="6:6" x14ac:dyDescent="0.45">
      <c r="F1622" s="89" t="str">
        <f>IF(B1622="","",IF(E1622="Each",D1622/C1622,IF(E1622="Count",$H$5*D1622/C1622,IF(E1622="Area",ROUNDUP(D1622/(VLOOKUP(B1622,Reference!$H$70:$AL$112,M1622,FALSE)*(C1622/$H$6)),2),ROUNDUP(D1622/(VLOOKUP(B1622,Reference!$H$70:$AL$112,M1622,FALSE)*C1622),2)))))</f>
        <v/>
      </c>
    </row>
    <row r="1623" spans="6:6" x14ac:dyDescent="0.45">
      <c r="F1623" s="89" t="str">
        <f>IF(B1623="","",IF(E1623="Each",D1623/C1623,IF(E1623="Count",$H$5*D1623/C1623,IF(E1623="Area",ROUNDUP(D1623/(VLOOKUP(B1623,Reference!$H$70:$AL$112,M1623,FALSE)*(C1623/$H$6)),2),ROUNDUP(D1623/(VLOOKUP(B1623,Reference!$H$70:$AL$112,M1623,FALSE)*C1623),2)))))</f>
        <v/>
      </c>
    </row>
    <row r="1624" spans="6:6" x14ac:dyDescent="0.45">
      <c r="F1624" s="89" t="str">
        <f>IF(B1624="","",IF(E1624="Each",D1624/C1624,IF(E1624="Count",$H$5*D1624/C1624,IF(E1624="Area",ROUNDUP(D1624/(VLOOKUP(B1624,Reference!$H$70:$AL$112,M1624,FALSE)*(C1624/$H$6)),2),ROUNDUP(D1624/(VLOOKUP(B1624,Reference!$H$70:$AL$112,M1624,FALSE)*C1624),2)))))</f>
        <v/>
      </c>
    </row>
    <row r="1625" spans="6:6" x14ac:dyDescent="0.45">
      <c r="F1625" s="89" t="str">
        <f>IF(B1625="","",IF(E1625="Each",D1625/C1625,IF(E1625="Count",$H$5*D1625/C1625,IF(E1625="Area",ROUNDUP(D1625/(VLOOKUP(B1625,Reference!$H$70:$AL$112,M1625,FALSE)*(C1625/$H$6)),2),ROUNDUP(D1625/(VLOOKUP(B1625,Reference!$H$70:$AL$112,M1625,FALSE)*C1625),2)))))</f>
        <v/>
      </c>
    </row>
    <row r="1626" spans="6:6" x14ac:dyDescent="0.45">
      <c r="F1626" s="89" t="str">
        <f>IF(B1626="","",IF(E1626="Each",D1626/C1626,IF(E1626="Count",$H$5*D1626/C1626,IF(E1626="Area",ROUNDUP(D1626/(VLOOKUP(B1626,Reference!$H$70:$AL$112,M1626,FALSE)*(C1626/$H$6)),2),ROUNDUP(D1626/(VLOOKUP(B1626,Reference!$H$70:$AL$112,M1626,FALSE)*C1626),2)))))</f>
        <v/>
      </c>
    </row>
    <row r="1627" spans="6:6" x14ac:dyDescent="0.45">
      <c r="F1627" s="89" t="str">
        <f>IF(B1627="","",IF(E1627="Each",D1627/C1627,IF(E1627="Count",$H$5*D1627/C1627,IF(E1627="Area",ROUNDUP(D1627/(VLOOKUP(B1627,Reference!$H$70:$AL$112,M1627,FALSE)*(C1627/$H$6)),2),ROUNDUP(D1627/(VLOOKUP(B1627,Reference!$H$70:$AL$112,M1627,FALSE)*C1627),2)))))</f>
        <v/>
      </c>
    </row>
    <row r="1628" spans="6:6" x14ac:dyDescent="0.45">
      <c r="F1628" s="89" t="str">
        <f>IF(B1628="","",IF(E1628="Each",D1628/C1628,IF(E1628="Count",$H$5*D1628/C1628,IF(E1628="Area",ROUNDUP(D1628/(VLOOKUP(B1628,Reference!$H$70:$AL$112,M1628,FALSE)*(C1628/$H$6)),2),ROUNDUP(D1628/(VLOOKUP(B1628,Reference!$H$70:$AL$112,M1628,FALSE)*C1628),2)))))</f>
        <v/>
      </c>
    </row>
    <row r="1629" spans="6:6" x14ac:dyDescent="0.45">
      <c r="F1629" s="89" t="str">
        <f>IF(B1629="","",IF(E1629="Each",D1629/C1629,IF(E1629="Count",$H$5*D1629/C1629,IF(E1629="Area",ROUNDUP(D1629/(VLOOKUP(B1629,Reference!$H$70:$AL$112,M1629,FALSE)*(C1629/$H$6)),2),ROUNDUP(D1629/(VLOOKUP(B1629,Reference!$H$70:$AL$112,M1629,FALSE)*C1629),2)))))</f>
        <v/>
      </c>
    </row>
    <row r="1630" spans="6:6" x14ac:dyDescent="0.45">
      <c r="F1630" s="89" t="str">
        <f>IF(B1630="","",IF(E1630="Each",D1630/C1630,IF(E1630="Count",$H$5*D1630/C1630,IF(E1630="Area",ROUNDUP(D1630/(VLOOKUP(B1630,Reference!$H$70:$AL$112,M1630,FALSE)*(C1630/$H$6)),2),ROUNDUP(D1630/(VLOOKUP(B1630,Reference!$H$70:$AL$112,M1630,FALSE)*C1630),2)))))</f>
        <v/>
      </c>
    </row>
    <row r="1631" spans="6:6" x14ac:dyDescent="0.45">
      <c r="F1631" s="89" t="str">
        <f>IF(B1631="","",IF(E1631="Each",D1631/C1631,IF(E1631="Count",$H$5*D1631/C1631,IF(E1631="Area",ROUNDUP(D1631/(VLOOKUP(B1631,Reference!$H$70:$AL$112,M1631,FALSE)*(C1631/$H$6)),2),ROUNDUP(D1631/(VLOOKUP(B1631,Reference!$H$70:$AL$112,M1631,FALSE)*C1631),2)))))</f>
        <v/>
      </c>
    </row>
    <row r="1632" spans="6:6" x14ac:dyDescent="0.45">
      <c r="F1632" s="89" t="str">
        <f>IF(B1632="","",IF(E1632="Each",D1632/C1632,IF(E1632="Count",$H$5*D1632/C1632,IF(E1632="Area",ROUNDUP(D1632/(VLOOKUP(B1632,Reference!$H$70:$AL$112,M1632,FALSE)*(C1632/$H$6)),2),ROUNDUP(D1632/(VLOOKUP(B1632,Reference!$H$70:$AL$112,M1632,FALSE)*C1632),2)))))</f>
        <v/>
      </c>
    </row>
    <row r="1633" spans="6:6" x14ac:dyDescent="0.45">
      <c r="F1633" s="89" t="str">
        <f>IF(B1633="","",IF(E1633="Each",D1633/C1633,IF(E1633="Count",$H$5*D1633/C1633,IF(E1633="Area",ROUNDUP(D1633/(VLOOKUP(B1633,Reference!$H$70:$AL$112,M1633,FALSE)*(C1633/$H$6)),2),ROUNDUP(D1633/(VLOOKUP(B1633,Reference!$H$70:$AL$112,M1633,FALSE)*C1633),2)))))</f>
        <v/>
      </c>
    </row>
    <row r="1634" spans="6:6" x14ac:dyDescent="0.45">
      <c r="F1634" s="89" t="str">
        <f>IF(B1634="","",IF(E1634="Each",D1634/C1634,IF(E1634="Count",$H$5*D1634/C1634,IF(E1634="Area",ROUNDUP(D1634/(VLOOKUP(B1634,Reference!$H$70:$AL$112,M1634,FALSE)*(C1634/$H$6)),2),ROUNDUP(D1634/(VLOOKUP(B1634,Reference!$H$70:$AL$112,M1634,FALSE)*C1634),2)))))</f>
        <v/>
      </c>
    </row>
    <row r="1635" spans="6:6" x14ac:dyDescent="0.45">
      <c r="F1635" s="89" t="str">
        <f>IF(B1635="","",IF(E1635="Each",D1635/C1635,IF(E1635="Count",$H$5*D1635/C1635,IF(E1635="Area",ROUNDUP(D1635/(VLOOKUP(B1635,Reference!$H$70:$AL$112,M1635,FALSE)*(C1635/$H$6)),2),ROUNDUP(D1635/(VLOOKUP(B1635,Reference!$H$70:$AL$112,M1635,FALSE)*C1635),2)))))</f>
        <v/>
      </c>
    </row>
    <row r="1636" spans="6:6" x14ac:dyDescent="0.45">
      <c r="F1636" s="89" t="str">
        <f>IF(B1636="","",IF(E1636="Each",D1636/C1636,IF(E1636="Count",$H$5*D1636/C1636,IF(E1636="Area",ROUNDUP(D1636/(VLOOKUP(B1636,Reference!$H$70:$AL$112,M1636,FALSE)*(C1636/$H$6)),2),ROUNDUP(D1636/(VLOOKUP(B1636,Reference!$H$70:$AL$112,M1636,FALSE)*C1636),2)))))</f>
        <v/>
      </c>
    </row>
    <row r="1637" spans="6:6" x14ac:dyDescent="0.45">
      <c r="F1637" s="89" t="str">
        <f>IF(B1637="","",IF(E1637="Each",D1637/C1637,IF(E1637="Count",$H$5*D1637/C1637,IF(E1637="Area",ROUNDUP(D1637/(VLOOKUP(B1637,Reference!$H$70:$AL$112,M1637,FALSE)*(C1637/$H$6)),2),ROUNDUP(D1637/(VLOOKUP(B1637,Reference!$H$70:$AL$112,M1637,FALSE)*C1637),2)))))</f>
        <v/>
      </c>
    </row>
    <row r="1638" spans="6:6" x14ac:dyDescent="0.45">
      <c r="F1638" s="89" t="str">
        <f>IF(B1638="","",IF(E1638="Each",D1638/C1638,IF(E1638="Count",$H$5*D1638/C1638,IF(E1638="Area",ROUNDUP(D1638/(VLOOKUP(B1638,Reference!$H$70:$AL$112,M1638,FALSE)*(C1638/$H$6)),2),ROUNDUP(D1638/(VLOOKUP(B1638,Reference!$H$70:$AL$112,M1638,FALSE)*C1638),2)))))</f>
        <v/>
      </c>
    </row>
    <row r="1639" spans="6:6" x14ac:dyDescent="0.45">
      <c r="F1639" s="89" t="str">
        <f>IF(B1639="","",IF(E1639="Each",D1639/C1639,IF(E1639="Count",$H$5*D1639/C1639,IF(E1639="Area",ROUNDUP(D1639/(VLOOKUP(B1639,Reference!$H$70:$AL$112,M1639,FALSE)*(C1639/$H$6)),2),ROUNDUP(D1639/(VLOOKUP(B1639,Reference!$H$70:$AL$112,M1639,FALSE)*C1639),2)))))</f>
        <v/>
      </c>
    </row>
    <row r="1640" spans="6:6" x14ac:dyDescent="0.45">
      <c r="F1640" s="89" t="str">
        <f>IF(B1640="","",IF(E1640="Each",D1640/C1640,IF(E1640="Count",$H$5*D1640/C1640,IF(E1640="Area",ROUNDUP(D1640/(VLOOKUP(B1640,Reference!$H$70:$AL$112,M1640,FALSE)*(C1640/$H$6)),2),ROUNDUP(D1640/(VLOOKUP(B1640,Reference!$H$70:$AL$112,M1640,FALSE)*C1640),2)))))</f>
        <v/>
      </c>
    </row>
    <row r="1641" spans="6:6" x14ac:dyDescent="0.45">
      <c r="F1641" s="89" t="str">
        <f>IF(B1641="","",IF(E1641="Each",D1641/C1641,IF(E1641="Count",$H$5*D1641/C1641,IF(E1641="Area",ROUNDUP(D1641/(VLOOKUP(B1641,Reference!$H$70:$AL$112,M1641,FALSE)*(C1641/$H$6)),2),ROUNDUP(D1641/(VLOOKUP(B1641,Reference!$H$70:$AL$112,M1641,FALSE)*C1641),2)))))</f>
        <v/>
      </c>
    </row>
    <row r="1642" spans="6:6" x14ac:dyDescent="0.45">
      <c r="F1642" s="89" t="str">
        <f>IF(B1642="","",IF(E1642="Each",D1642/C1642,IF(E1642="Count",$H$5*D1642/C1642,IF(E1642="Area",ROUNDUP(D1642/(VLOOKUP(B1642,Reference!$H$70:$AL$112,M1642,FALSE)*(C1642/$H$6)),2),ROUNDUP(D1642/(VLOOKUP(B1642,Reference!$H$70:$AL$112,M1642,FALSE)*C1642),2)))))</f>
        <v/>
      </c>
    </row>
    <row r="1643" spans="6:6" x14ac:dyDescent="0.45">
      <c r="F1643" s="89" t="str">
        <f>IF(B1643="","",IF(E1643="Each",D1643/C1643,IF(E1643="Count",$H$5*D1643/C1643,IF(E1643="Area",ROUNDUP(D1643/(VLOOKUP(B1643,Reference!$H$70:$AL$112,M1643,FALSE)*(C1643/$H$6)),2),ROUNDUP(D1643/(VLOOKUP(B1643,Reference!$H$70:$AL$112,M1643,FALSE)*C1643),2)))))</f>
        <v/>
      </c>
    </row>
    <row r="1644" spans="6:6" x14ac:dyDescent="0.45">
      <c r="F1644" s="89" t="str">
        <f>IF(B1644="","",IF(E1644="Each",D1644/C1644,IF(E1644="Count",$H$5*D1644/C1644,IF(E1644="Area",ROUNDUP(D1644/(VLOOKUP(B1644,Reference!$H$70:$AL$112,M1644,FALSE)*(C1644/$H$6)),2),ROUNDUP(D1644/(VLOOKUP(B1644,Reference!$H$70:$AL$112,M1644,FALSE)*C1644),2)))))</f>
        <v/>
      </c>
    </row>
    <row r="1645" spans="6:6" x14ac:dyDescent="0.45">
      <c r="F1645" s="89" t="str">
        <f>IF(B1645="","",IF(E1645="Each",D1645/C1645,IF(E1645="Count",$H$5*D1645/C1645,IF(E1645="Area",ROUNDUP(D1645/(VLOOKUP(B1645,Reference!$H$70:$AL$112,M1645,FALSE)*(C1645/$H$6)),2),ROUNDUP(D1645/(VLOOKUP(B1645,Reference!$H$70:$AL$112,M1645,FALSE)*C1645),2)))))</f>
        <v/>
      </c>
    </row>
    <row r="1646" spans="6:6" x14ac:dyDescent="0.45">
      <c r="F1646" s="89" t="str">
        <f>IF(B1646="","",IF(E1646="Each",D1646/C1646,IF(E1646="Count",$H$5*D1646/C1646,IF(E1646="Area",ROUNDUP(D1646/(VLOOKUP(B1646,Reference!$H$70:$AL$112,M1646,FALSE)*(C1646/$H$6)),2),ROUNDUP(D1646/(VLOOKUP(B1646,Reference!$H$70:$AL$112,M1646,FALSE)*C1646),2)))))</f>
        <v/>
      </c>
    </row>
    <row r="1647" spans="6:6" x14ac:dyDescent="0.45">
      <c r="F1647" s="89" t="str">
        <f>IF(B1647="","",IF(E1647="Each",D1647/C1647,IF(E1647="Count",$H$5*D1647/C1647,IF(E1647="Area",ROUNDUP(D1647/(VLOOKUP(B1647,Reference!$H$70:$AL$112,M1647,FALSE)*(C1647/$H$6)),2),ROUNDUP(D1647/(VLOOKUP(B1647,Reference!$H$70:$AL$112,M1647,FALSE)*C1647),2)))))</f>
        <v/>
      </c>
    </row>
    <row r="1648" spans="6:6" x14ac:dyDescent="0.45">
      <c r="F1648" s="89" t="str">
        <f>IF(B1648="","",IF(E1648="Each",D1648/C1648,IF(E1648="Count",$H$5*D1648/C1648,IF(E1648="Area",ROUNDUP(D1648/(VLOOKUP(B1648,Reference!$H$70:$AL$112,M1648,FALSE)*(C1648/$H$6)),2),ROUNDUP(D1648/(VLOOKUP(B1648,Reference!$H$70:$AL$112,M1648,FALSE)*C1648),2)))))</f>
        <v/>
      </c>
    </row>
    <row r="1649" spans="6:6" x14ac:dyDescent="0.45">
      <c r="F1649" s="89" t="str">
        <f>IF(B1649="","",IF(E1649="Each",D1649/C1649,IF(E1649="Count",$H$5*D1649/C1649,IF(E1649="Area",ROUNDUP(D1649/(VLOOKUP(B1649,Reference!$H$70:$AL$112,M1649,FALSE)*(C1649/$H$6)),2),ROUNDUP(D1649/(VLOOKUP(B1649,Reference!$H$70:$AL$112,M1649,FALSE)*C1649),2)))))</f>
        <v/>
      </c>
    </row>
    <row r="1650" spans="6:6" x14ac:dyDescent="0.45">
      <c r="F1650" s="89" t="str">
        <f>IF(B1650="","",IF(E1650="Each",D1650/C1650,IF(E1650="Count",$H$5*D1650/C1650,IF(E1650="Area",ROUNDUP(D1650/(VLOOKUP(B1650,Reference!$H$70:$AL$112,M1650,FALSE)*(C1650/$H$6)),2),ROUNDUP(D1650/(VLOOKUP(B1650,Reference!$H$70:$AL$112,M1650,FALSE)*C1650),2)))))</f>
        <v/>
      </c>
    </row>
    <row r="1651" spans="6:6" x14ac:dyDescent="0.45">
      <c r="F1651" s="89" t="str">
        <f>IF(B1651="","",IF(E1651="Each",D1651/C1651,IF(E1651="Count",$H$5*D1651/C1651,IF(E1651="Area",ROUNDUP(D1651/(VLOOKUP(B1651,Reference!$H$70:$AL$112,M1651,FALSE)*(C1651/$H$6)),2),ROUNDUP(D1651/(VLOOKUP(B1651,Reference!$H$70:$AL$112,M1651,FALSE)*C1651),2)))))</f>
        <v/>
      </c>
    </row>
    <row r="1652" spans="6:6" x14ac:dyDescent="0.45">
      <c r="F1652" s="89" t="str">
        <f>IF(B1652="","",IF(E1652="Each",D1652/C1652,IF(E1652="Count",$H$5*D1652/C1652,IF(E1652="Area",ROUNDUP(D1652/(VLOOKUP(B1652,Reference!$H$70:$AL$112,M1652,FALSE)*(C1652/$H$6)),2),ROUNDUP(D1652/(VLOOKUP(B1652,Reference!$H$70:$AL$112,M1652,FALSE)*C1652),2)))))</f>
        <v/>
      </c>
    </row>
    <row r="1653" spans="6:6" x14ac:dyDescent="0.45">
      <c r="F1653" s="89" t="str">
        <f>IF(B1653="","",IF(E1653="Each",D1653/C1653,IF(E1653="Count",$H$5*D1653/C1653,IF(E1653="Area",ROUNDUP(D1653/(VLOOKUP(B1653,Reference!$H$70:$AL$112,M1653,FALSE)*(C1653/$H$6)),2),ROUNDUP(D1653/(VLOOKUP(B1653,Reference!$H$70:$AL$112,M1653,FALSE)*C1653),2)))))</f>
        <v/>
      </c>
    </row>
    <row r="1654" spans="6:6" x14ac:dyDescent="0.45">
      <c r="F1654" s="89" t="str">
        <f>IF(B1654="","",IF(E1654="Each",D1654/C1654,IF(E1654="Count",$H$5*D1654/C1654,IF(E1654="Area",ROUNDUP(D1654/(VLOOKUP(B1654,Reference!$H$70:$AL$112,M1654,FALSE)*(C1654/$H$6)),2),ROUNDUP(D1654/(VLOOKUP(B1654,Reference!$H$70:$AL$112,M1654,FALSE)*C1654),2)))))</f>
        <v/>
      </c>
    </row>
    <row r="1655" spans="6:6" x14ac:dyDescent="0.45">
      <c r="F1655" s="89" t="str">
        <f>IF(B1655="","",IF(E1655="Each",D1655/C1655,IF(E1655="Count",$H$5*D1655/C1655,IF(E1655="Area",ROUNDUP(D1655/(VLOOKUP(B1655,Reference!$H$70:$AL$112,M1655,FALSE)*(C1655/$H$6)),2),ROUNDUP(D1655/(VLOOKUP(B1655,Reference!$H$70:$AL$112,M1655,FALSE)*C1655),2)))))</f>
        <v/>
      </c>
    </row>
    <row r="1656" spans="6:6" x14ac:dyDescent="0.45">
      <c r="F1656" s="89" t="str">
        <f>IF(B1656="","",IF(E1656="Each",D1656/C1656,IF(E1656="Count",$H$5*D1656/C1656,IF(E1656="Area",ROUNDUP(D1656/(VLOOKUP(B1656,Reference!$H$70:$AL$112,M1656,FALSE)*(C1656/$H$6)),2),ROUNDUP(D1656/(VLOOKUP(B1656,Reference!$H$70:$AL$112,M1656,FALSE)*C1656),2)))))</f>
        <v/>
      </c>
    </row>
    <row r="1657" spans="6:6" x14ac:dyDescent="0.45">
      <c r="F1657" s="89" t="str">
        <f>IF(B1657="","",IF(E1657="Each",D1657/C1657,IF(E1657="Count",$H$5*D1657/C1657,IF(E1657="Area",ROUNDUP(D1657/(VLOOKUP(B1657,Reference!$H$70:$AL$112,M1657,FALSE)*(C1657/$H$6)),2),ROUNDUP(D1657/(VLOOKUP(B1657,Reference!$H$70:$AL$112,M1657,FALSE)*C1657),2)))))</f>
        <v/>
      </c>
    </row>
    <row r="1658" spans="6:6" x14ac:dyDescent="0.45">
      <c r="F1658" s="89" t="str">
        <f>IF(B1658="","",IF(E1658="Each",D1658/C1658,IF(E1658="Count",$H$5*D1658/C1658,IF(E1658="Area",ROUNDUP(D1658/(VLOOKUP(B1658,Reference!$H$70:$AL$112,M1658,FALSE)*(C1658/$H$6)),2),ROUNDUP(D1658/(VLOOKUP(B1658,Reference!$H$70:$AL$112,M1658,FALSE)*C1658),2)))))</f>
        <v/>
      </c>
    </row>
    <row r="1659" spans="6:6" x14ac:dyDescent="0.45">
      <c r="F1659" s="89" t="str">
        <f>IF(B1659="","",IF(E1659="Each",D1659/C1659,IF(E1659="Count",$H$5*D1659/C1659,IF(E1659="Area",ROUNDUP(D1659/(VLOOKUP(B1659,Reference!$H$70:$AL$112,M1659,FALSE)*(C1659/$H$6)),2),ROUNDUP(D1659/(VLOOKUP(B1659,Reference!$H$70:$AL$112,M1659,FALSE)*C1659),2)))))</f>
        <v/>
      </c>
    </row>
    <row r="1660" spans="6:6" x14ac:dyDescent="0.45">
      <c r="F1660" s="89" t="str">
        <f>IF(B1660="","",IF(E1660="Each",D1660/C1660,IF(E1660="Count",$H$5*D1660/C1660,IF(E1660="Area",ROUNDUP(D1660/(VLOOKUP(B1660,Reference!$H$70:$AL$112,M1660,FALSE)*(C1660/$H$6)),2),ROUNDUP(D1660/(VLOOKUP(B1660,Reference!$H$70:$AL$112,M1660,FALSE)*C1660),2)))))</f>
        <v/>
      </c>
    </row>
    <row r="1661" spans="6:6" x14ac:dyDescent="0.45">
      <c r="F1661" s="89" t="str">
        <f>IF(B1661="","",IF(E1661="Each",D1661/C1661,IF(E1661="Count",$H$5*D1661/C1661,IF(E1661="Area",ROUNDUP(D1661/(VLOOKUP(B1661,Reference!$H$70:$AL$112,M1661,FALSE)*(C1661/$H$6)),2),ROUNDUP(D1661/(VLOOKUP(B1661,Reference!$H$70:$AL$112,M1661,FALSE)*C1661),2)))))</f>
        <v/>
      </c>
    </row>
    <row r="1662" spans="6:6" x14ac:dyDescent="0.45">
      <c r="F1662" s="89" t="str">
        <f>IF(B1662="","",IF(E1662="Each",D1662/C1662,IF(E1662="Count",$H$5*D1662/C1662,IF(E1662="Area",ROUNDUP(D1662/(VLOOKUP(B1662,Reference!$H$70:$AL$112,M1662,FALSE)*(C1662/$H$6)),2),ROUNDUP(D1662/(VLOOKUP(B1662,Reference!$H$70:$AL$112,M1662,FALSE)*C1662),2)))))</f>
        <v/>
      </c>
    </row>
    <row r="1663" spans="6:6" x14ac:dyDescent="0.45">
      <c r="F1663" s="89" t="str">
        <f>IF(B1663="","",IF(E1663="Each",D1663/C1663,IF(E1663="Count",$H$5*D1663/C1663,IF(E1663="Area",ROUNDUP(D1663/(VLOOKUP(B1663,Reference!$H$70:$AL$112,M1663,FALSE)*(C1663/$H$6)),2),ROUNDUP(D1663/(VLOOKUP(B1663,Reference!$H$70:$AL$112,M1663,FALSE)*C1663),2)))))</f>
        <v/>
      </c>
    </row>
    <row r="1664" spans="6:6" x14ac:dyDescent="0.45">
      <c r="F1664" s="89" t="str">
        <f>IF(B1664="","",IF(E1664="Each",D1664/C1664,IF(E1664="Count",$H$5*D1664/C1664,IF(E1664="Area",ROUNDUP(D1664/(VLOOKUP(B1664,Reference!$H$70:$AL$112,M1664,FALSE)*(C1664/$H$6)),2),ROUNDUP(D1664/(VLOOKUP(B1664,Reference!$H$70:$AL$112,M1664,FALSE)*C1664),2)))))</f>
        <v/>
      </c>
    </row>
    <row r="1665" spans="6:6" x14ac:dyDescent="0.45">
      <c r="F1665" s="89" t="str">
        <f>IF(B1665="","",IF(E1665="Each",D1665/C1665,IF(E1665="Count",$H$5*D1665/C1665,IF(E1665="Area",ROUNDUP(D1665/(VLOOKUP(B1665,Reference!$H$70:$AL$112,M1665,FALSE)*(C1665/$H$6)),2),ROUNDUP(D1665/(VLOOKUP(B1665,Reference!$H$70:$AL$112,M1665,FALSE)*C1665),2)))))</f>
        <v/>
      </c>
    </row>
    <row r="1666" spans="6:6" x14ac:dyDescent="0.45">
      <c r="F1666" s="89" t="str">
        <f>IF(B1666="","",IF(E1666="Each",D1666/C1666,IF(E1666="Count",$H$5*D1666/C1666,IF(E1666="Area",ROUNDUP(D1666/(VLOOKUP(B1666,Reference!$H$70:$AL$112,M1666,FALSE)*(C1666/$H$6)),2),ROUNDUP(D1666/(VLOOKUP(B1666,Reference!$H$70:$AL$112,M1666,FALSE)*C1666),2)))))</f>
        <v/>
      </c>
    </row>
    <row r="1667" spans="6:6" x14ac:dyDescent="0.45">
      <c r="F1667" s="89" t="str">
        <f>IF(B1667="","",IF(E1667="Each",D1667/C1667,IF(E1667="Count",$H$5*D1667/C1667,IF(E1667="Area",ROUNDUP(D1667/(VLOOKUP(B1667,Reference!$H$70:$AL$112,M1667,FALSE)*(C1667/$H$6)),2),ROUNDUP(D1667/(VLOOKUP(B1667,Reference!$H$70:$AL$112,M1667,FALSE)*C1667),2)))))</f>
        <v/>
      </c>
    </row>
    <row r="1668" spans="6:6" x14ac:dyDescent="0.45">
      <c r="F1668" s="89" t="str">
        <f>IF(B1668="","",IF(E1668="Each",D1668/C1668,IF(E1668="Count",$H$5*D1668/C1668,IF(E1668="Area",ROUNDUP(D1668/(VLOOKUP(B1668,Reference!$H$70:$AL$112,M1668,FALSE)*(C1668/$H$6)),2),ROUNDUP(D1668/(VLOOKUP(B1668,Reference!$H$70:$AL$112,M1668,FALSE)*C1668),2)))))</f>
        <v/>
      </c>
    </row>
    <row r="1669" spans="6:6" x14ac:dyDescent="0.45">
      <c r="F1669" s="89" t="str">
        <f>IF(B1669="","",IF(E1669="Each",D1669/C1669,IF(E1669="Count",$H$5*D1669/C1669,IF(E1669="Area",ROUNDUP(D1669/(VLOOKUP(B1669,Reference!$H$70:$AL$112,M1669,FALSE)*(C1669/$H$6)),2),ROUNDUP(D1669/(VLOOKUP(B1669,Reference!$H$70:$AL$112,M1669,FALSE)*C1669),2)))))</f>
        <v/>
      </c>
    </row>
    <row r="1670" spans="6:6" x14ac:dyDescent="0.45">
      <c r="F1670" s="89" t="str">
        <f>IF(B1670="","",IF(E1670="Each",D1670/C1670,IF(E1670="Count",$H$5*D1670/C1670,IF(E1670="Area",ROUNDUP(D1670/(VLOOKUP(B1670,Reference!$H$70:$AL$112,M1670,FALSE)*(C1670/$H$6)),2),ROUNDUP(D1670/(VLOOKUP(B1670,Reference!$H$70:$AL$112,M1670,FALSE)*C1670),2)))))</f>
        <v/>
      </c>
    </row>
    <row r="1671" spans="6:6" x14ac:dyDescent="0.45">
      <c r="F1671" s="89" t="str">
        <f>IF(B1671="","",IF(E1671="Each",D1671/C1671,IF(E1671="Count",$H$5*D1671/C1671,IF(E1671="Area",ROUNDUP(D1671/(VLOOKUP(B1671,Reference!$H$70:$AL$112,M1671,FALSE)*(C1671/$H$6)),2),ROUNDUP(D1671/(VLOOKUP(B1671,Reference!$H$70:$AL$112,M1671,FALSE)*C1671),2)))))</f>
        <v/>
      </c>
    </row>
    <row r="1672" spans="6:6" x14ac:dyDescent="0.45">
      <c r="F1672" s="89" t="str">
        <f>IF(B1672="","",IF(E1672="Each",D1672/C1672,IF(E1672="Count",$H$5*D1672/C1672,IF(E1672="Area",ROUNDUP(D1672/(VLOOKUP(B1672,Reference!$H$70:$AL$112,M1672,FALSE)*(C1672/$H$6)),2),ROUNDUP(D1672/(VLOOKUP(B1672,Reference!$H$70:$AL$112,M1672,FALSE)*C1672),2)))))</f>
        <v/>
      </c>
    </row>
    <row r="1673" spans="6:6" x14ac:dyDescent="0.45">
      <c r="F1673" s="89" t="str">
        <f>IF(B1673="","",IF(E1673="Each",D1673/C1673,IF(E1673="Count",$H$5*D1673/C1673,IF(E1673="Area",ROUNDUP(D1673/(VLOOKUP(B1673,Reference!$H$70:$AL$112,M1673,FALSE)*(C1673/$H$6)),2),ROUNDUP(D1673/(VLOOKUP(B1673,Reference!$H$70:$AL$112,M1673,FALSE)*C1673),2)))))</f>
        <v/>
      </c>
    </row>
    <row r="1674" spans="6:6" x14ac:dyDescent="0.45">
      <c r="F1674" s="89" t="str">
        <f>IF(B1674="","",IF(E1674="Each",D1674/C1674,IF(E1674="Count",$H$5*D1674/C1674,IF(E1674="Area",ROUNDUP(D1674/(VLOOKUP(B1674,Reference!$H$70:$AL$112,M1674,FALSE)*(C1674/$H$6)),2),ROUNDUP(D1674/(VLOOKUP(B1674,Reference!$H$70:$AL$112,M1674,FALSE)*C1674),2)))))</f>
        <v/>
      </c>
    </row>
    <row r="1675" spans="6:6" x14ac:dyDescent="0.45">
      <c r="F1675" s="89" t="str">
        <f>IF(B1675="","",IF(E1675="Each",D1675/C1675,IF(E1675="Count",$H$5*D1675/C1675,IF(E1675="Area",ROUNDUP(D1675/(VLOOKUP(B1675,Reference!$H$70:$AL$112,M1675,FALSE)*(C1675/$H$6)),2),ROUNDUP(D1675/(VLOOKUP(B1675,Reference!$H$70:$AL$112,M1675,FALSE)*C1675),2)))))</f>
        <v/>
      </c>
    </row>
    <row r="1676" spans="6:6" x14ac:dyDescent="0.45">
      <c r="F1676" s="89" t="str">
        <f>IF(B1676="","",IF(E1676="Each",D1676/C1676,IF(E1676="Count",$H$5*D1676/C1676,IF(E1676="Area",ROUNDUP(D1676/(VLOOKUP(B1676,Reference!$H$70:$AL$112,M1676,FALSE)*(C1676/$H$6)),2),ROUNDUP(D1676/(VLOOKUP(B1676,Reference!$H$70:$AL$112,M1676,FALSE)*C1676),2)))))</f>
        <v/>
      </c>
    </row>
    <row r="1677" spans="6:6" x14ac:dyDescent="0.45">
      <c r="F1677" s="89" t="str">
        <f>IF(B1677="","",IF(E1677="Each",D1677/C1677,IF(E1677="Count",$H$5*D1677/C1677,IF(E1677="Area",ROUNDUP(D1677/(VLOOKUP(B1677,Reference!$H$70:$AL$112,M1677,FALSE)*(C1677/$H$6)),2),ROUNDUP(D1677/(VLOOKUP(B1677,Reference!$H$70:$AL$112,M1677,FALSE)*C1677),2)))))</f>
        <v/>
      </c>
    </row>
    <row r="1678" spans="6:6" x14ac:dyDescent="0.45">
      <c r="F1678" s="89" t="str">
        <f>IF(B1678="","",IF(E1678="Each",D1678/C1678,IF(E1678="Count",$H$5*D1678/C1678,IF(E1678="Area",ROUNDUP(D1678/(VLOOKUP(B1678,Reference!$H$70:$AL$112,M1678,FALSE)*(C1678/$H$6)),2),ROUNDUP(D1678/(VLOOKUP(B1678,Reference!$H$70:$AL$112,M1678,FALSE)*C1678),2)))))</f>
        <v/>
      </c>
    </row>
    <row r="1679" spans="6:6" x14ac:dyDescent="0.45">
      <c r="F1679" s="89" t="str">
        <f>IF(B1679="","",IF(E1679="Each",D1679/C1679,IF(E1679="Count",$H$5*D1679/C1679,IF(E1679="Area",ROUNDUP(D1679/(VLOOKUP(B1679,Reference!$H$70:$AL$112,M1679,FALSE)*(C1679/$H$6)),2),ROUNDUP(D1679/(VLOOKUP(B1679,Reference!$H$70:$AL$112,M1679,FALSE)*C1679),2)))))</f>
        <v/>
      </c>
    </row>
    <row r="1680" spans="6:6" x14ac:dyDescent="0.45">
      <c r="F1680" s="89" t="str">
        <f>IF(B1680="","",IF(E1680="Each",D1680/C1680,IF(E1680="Count",$H$5*D1680/C1680,IF(E1680="Area",ROUNDUP(D1680/(VLOOKUP(B1680,Reference!$H$70:$AL$112,M1680,FALSE)*(C1680/$H$6)),2),ROUNDUP(D1680/(VLOOKUP(B1680,Reference!$H$70:$AL$112,M1680,FALSE)*C1680),2)))))</f>
        <v/>
      </c>
    </row>
    <row r="1681" spans="6:6" x14ac:dyDescent="0.45">
      <c r="F1681" s="89" t="str">
        <f>IF(B1681="","",IF(E1681="Each",D1681/C1681,IF(E1681="Count",$H$5*D1681/C1681,IF(E1681="Area",ROUNDUP(D1681/(VLOOKUP(B1681,Reference!$H$70:$AL$112,M1681,FALSE)*(C1681/$H$6)),2),ROUNDUP(D1681/(VLOOKUP(B1681,Reference!$H$70:$AL$112,M1681,FALSE)*C1681),2)))))</f>
        <v/>
      </c>
    </row>
    <row r="1682" spans="6:6" x14ac:dyDescent="0.45">
      <c r="F1682" s="89" t="str">
        <f>IF(B1682="","",IF(E1682="Each",D1682/C1682,IF(E1682="Count",$H$5*D1682/C1682,IF(E1682="Area",ROUNDUP(D1682/(VLOOKUP(B1682,Reference!$H$70:$AL$112,M1682,FALSE)*(C1682/$H$6)),2),ROUNDUP(D1682/(VLOOKUP(B1682,Reference!$H$70:$AL$112,M1682,FALSE)*C1682),2)))))</f>
        <v/>
      </c>
    </row>
    <row r="1683" spans="6:6" x14ac:dyDescent="0.45">
      <c r="F1683" s="89" t="str">
        <f>IF(B1683="","",IF(E1683="Each",D1683/C1683,IF(E1683="Count",$H$5*D1683/C1683,IF(E1683="Area",ROUNDUP(D1683/(VLOOKUP(B1683,Reference!$H$70:$AL$112,M1683,FALSE)*(C1683/$H$6)),2),ROUNDUP(D1683/(VLOOKUP(B1683,Reference!$H$70:$AL$112,M1683,FALSE)*C1683),2)))))</f>
        <v/>
      </c>
    </row>
    <row r="1684" spans="6:6" x14ac:dyDescent="0.45">
      <c r="F1684" s="89" t="str">
        <f>IF(B1684="","",IF(E1684="Each",D1684/C1684,IF(E1684="Count",$H$5*D1684/C1684,IF(E1684="Area",ROUNDUP(D1684/(VLOOKUP(B1684,Reference!$H$70:$AL$112,M1684,FALSE)*(C1684/$H$6)),2),ROUNDUP(D1684/(VLOOKUP(B1684,Reference!$H$70:$AL$112,M1684,FALSE)*C1684),2)))))</f>
        <v/>
      </c>
    </row>
    <row r="1685" spans="6:6" x14ac:dyDescent="0.45">
      <c r="F1685" s="89" t="str">
        <f>IF(B1685="","",IF(E1685="Each",D1685/C1685,IF(E1685="Count",$H$5*D1685/C1685,IF(E1685="Area",ROUNDUP(D1685/(VLOOKUP(B1685,Reference!$H$70:$AL$112,M1685,FALSE)*(C1685/$H$6)),2),ROUNDUP(D1685/(VLOOKUP(B1685,Reference!$H$70:$AL$112,M1685,FALSE)*C1685),2)))))</f>
        <v/>
      </c>
    </row>
    <row r="1686" spans="6:6" x14ac:dyDescent="0.45">
      <c r="F1686" s="89" t="str">
        <f>IF(B1686="","",IF(E1686="Each",D1686/C1686,IF(E1686="Count",$H$5*D1686/C1686,IF(E1686="Area",ROUNDUP(D1686/(VLOOKUP(B1686,Reference!$H$70:$AL$112,M1686,FALSE)*(C1686/$H$6)),2),ROUNDUP(D1686/(VLOOKUP(B1686,Reference!$H$70:$AL$112,M1686,FALSE)*C1686),2)))))</f>
        <v/>
      </c>
    </row>
    <row r="1687" spans="6:6" x14ac:dyDescent="0.45">
      <c r="F1687" s="89" t="str">
        <f>IF(B1687="","",IF(E1687="Each",D1687/C1687,IF(E1687="Count",$H$5*D1687/C1687,IF(E1687="Area",ROUNDUP(D1687/(VLOOKUP(B1687,Reference!$H$70:$AL$112,M1687,FALSE)*(C1687/$H$6)),2),ROUNDUP(D1687/(VLOOKUP(B1687,Reference!$H$70:$AL$112,M1687,FALSE)*C1687),2)))))</f>
        <v/>
      </c>
    </row>
    <row r="1688" spans="6:6" x14ac:dyDescent="0.45">
      <c r="F1688" s="89" t="str">
        <f>IF(B1688="","",IF(E1688="Each",D1688/C1688,IF(E1688="Count",$H$5*D1688/C1688,IF(E1688="Area",ROUNDUP(D1688/(VLOOKUP(B1688,Reference!$H$70:$AL$112,M1688,FALSE)*(C1688/$H$6)),2),ROUNDUP(D1688/(VLOOKUP(B1688,Reference!$H$70:$AL$112,M1688,FALSE)*C1688),2)))))</f>
        <v/>
      </c>
    </row>
    <row r="1689" spans="6:6" x14ac:dyDescent="0.45">
      <c r="F1689" s="89" t="str">
        <f>IF(B1689="","",IF(E1689="Each",D1689/C1689,IF(E1689="Count",$H$5*D1689/C1689,IF(E1689="Area",ROUNDUP(D1689/(VLOOKUP(B1689,Reference!$H$70:$AL$112,M1689,FALSE)*(C1689/$H$6)),2),ROUNDUP(D1689/(VLOOKUP(B1689,Reference!$H$70:$AL$112,M1689,FALSE)*C1689),2)))))</f>
        <v/>
      </c>
    </row>
    <row r="1690" spans="6:6" x14ac:dyDescent="0.45">
      <c r="F1690" s="89" t="str">
        <f>IF(B1690="","",IF(E1690="Each",D1690/C1690,IF(E1690="Count",$H$5*D1690/C1690,IF(E1690="Area",ROUNDUP(D1690/(VLOOKUP(B1690,Reference!$H$70:$AL$112,M1690,FALSE)*(C1690/$H$6)),2),ROUNDUP(D1690/(VLOOKUP(B1690,Reference!$H$70:$AL$112,M1690,FALSE)*C1690),2)))))</f>
        <v/>
      </c>
    </row>
    <row r="1691" spans="6:6" x14ac:dyDescent="0.45">
      <c r="F1691" s="89" t="str">
        <f>IF(B1691="","",IF(E1691="Each",D1691/C1691,IF(E1691="Count",$H$5*D1691/C1691,IF(E1691="Area",ROUNDUP(D1691/(VLOOKUP(B1691,Reference!$H$70:$AL$112,M1691,FALSE)*(C1691/$H$6)),2),ROUNDUP(D1691/(VLOOKUP(B1691,Reference!$H$70:$AL$112,M1691,FALSE)*C1691),2)))))</f>
        <v/>
      </c>
    </row>
    <row r="1692" spans="6:6" x14ac:dyDescent="0.45">
      <c r="F1692" s="89" t="str">
        <f>IF(B1692="","",IF(E1692="Each",D1692/C1692,IF(E1692="Count",$H$5*D1692/C1692,IF(E1692="Area",ROUNDUP(D1692/(VLOOKUP(B1692,Reference!$H$70:$AL$112,M1692,FALSE)*(C1692/$H$6)),2),ROUNDUP(D1692/(VLOOKUP(B1692,Reference!$H$70:$AL$112,M1692,FALSE)*C1692),2)))))</f>
        <v/>
      </c>
    </row>
    <row r="1693" spans="6:6" x14ac:dyDescent="0.45">
      <c r="F1693" s="89" t="str">
        <f>IF(B1693="","",IF(E1693="Each",D1693/C1693,IF(E1693="Count",$H$5*D1693/C1693,IF(E1693="Area",ROUNDUP(D1693/(VLOOKUP(B1693,Reference!$H$70:$AL$112,M1693,FALSE)*(C1693/$H$6)),2),ROUNDUP(D1693/(VLOOKUP(B1693,Reference!$H$70:$AL$112,M1693,FALSE)*C1693),2)))))</f>
        <v/>
      </c>
    </row>
    <row r="1694" spans="6:6" x14ac:dyDescent="0.45">
      <c r="F1694" s="89" t="str">
        <f>IF(B1694="","",IF(E1694="Each",D1694/C1694,IF(E1694="Count",$H$5*D1694/C1694,IF(E1694="Area",ROUNDUP(D1694/(VLOOKUP(B1694,Reference!$H$70:$AL$112,M1694,FALSE)*(C1694/$H$6)),2),ROUNDUP(D1694/(VLOOKUP(B1694,Reference!$H$70:$AL$112,M1694,FALSE)*C1694),2)))))</f>
        <v/>
      </c>
    </row>
    <row r="1695" spans="6:6" x14ac:dyDescent="0.45">
      <c r="F1695" s="89" t="str">
        <f>IF(B1695="","",IF(E1695="Each",D1695/C1695,IF(E1695="Count",$H$5*D1695/C1695,IF(E1695="Area",ROUNDUP(D1695/(VLOOKUP(B1695,Reference!$H$70:$AL$112,M1695,FALSE)*(C1695/$H$6)),2),ROUNDUP(D1695/(VLOOKUP(B1695,Reference!$H$70:$AL$112,M1695,FALSE)*C1695),2)))))</f>
        <v/>
      </c>
    </row>
    <row r="1696" spans="6:6" x14ac:dyDescent="0.45">
      <c r="F1696" s="89" t="str">
        <f>IF(B1696="","",IF(E1696="Each",D1696/C1696,IF(E1696="Count",$H$5*D1696/C1696,IF(E1696="Area",ROUNDUP(D1696/(VLOOKUP(B1696,Reference!$H$70:$AL$112,M1696,FALSE)*(C1696/$H$6)),2),ROUNDUP(D1696/(VLOOKUP(B1696,Reference!$H$70:$AL$112,M1696,FALSE)*C1696),2)))))</f>
        <v/>
      </c>
    </row>
    <row r="1697" spans="6:6" x14ac:dyDescent="0.45">
      <c r="F1697" s="89" t="str">
        <f>IF(B1697="","",IF(E1697="Each",D1697/C1697,IF(E1697="Count",$H$5*D1697/C1697,IF(E1697="Area",ROUNDUP(D1697/(VLOOKUP(B1697,Reference!$H$70:$AL$112,M1697,FALSE)*(C1697/$H$6)),2),ROUNDUP(D1697/(VLOOKUP(B1697,Reference!$H$70:$AL$112,M1697,FALSE)*C1697),2)))))</f>
        <v/>
      </c>
    </row>
    <row r="1698" spans="6:6" x14ac:dyDescent="0.45">
      <c r="F1698" s="89" t="str">
        <f>IF(B1698="","",IF(E1698="Each",D1698/C1698,IF(E1698="Count",$H$5*D1698/C1698,IF(E1698="Area",ROUNDUP(D1698/(VLOOKUP(B1698,Reference!$H$70:$AL$112,M1698,FALSE)*(C1698/$H$6)),2),ROUNDUP(D1698/(VLOOKUP(B1698,Reference!$H$70:$AL$112,M1698,FALSE)*C1698),2)))))</f>
        <v/>
      </c>
    </row>
    <row r="1699" spans="6:6" x14ac:dyDescent="0.45">
      <c r="F1699" s="89" t="str">
        <f>IF(B1699="","",IF(E1699="Each",D1699/C1699,IF(E1699="Count",$H$5*D1699/C1699,IF(E1699="Area",ROUNDUP(D1699/(VLOOKUP(B1699,Reference!$H$70:$AL$112,M1699,FALSE)*(C1699/$H$6)),2),ROUNDUP(D1699/(VLOOKUP(B1699,Reference!$H$70:$AL$112,M1699,FALSE)*C1699),2)))))</f>
        <v/>
      </c>
    </row>
    <row r="1700" spans="6:6" x14ac:dyDescent="0.45">
      <c r="F1700" s="89" t="str">
        <f>IF(B1700="","",IF(E1700="Each",D1700/C1700,IF(E1700="Count",$H$5*D1700/C1700,IF(E1700="Area",ROUNDUP(D1700/(VLOOKUP(B1700,Reference!$H$70:$AL$112,M1700,FALSE)*(C1700/$H$6)),2),ROUNDUP(D1700/(VLOOKUP(B1700,Reference!$H$70:$AL$112,M1700,FALSE)*C1700),2)))))</f>
        <v/>
      </c>
    </row>
    <row r="1701" spans="6:6" x14ac:dyDescent="0.45">
      <c r="F1701" s="89" t="str">
        <f>IF(B1701="","",IF(E1701="Each",D1701/C1701,IF(E1701="Count",$H$5*D1701/C1701,IF(E1701="Area",ROUNDUP(D1701/(VLOOKUP(B1701,Reference!$H$70:$AL$112,M1701,FALSE)*(C1701/$H$6)),2),ROUNDUP(D1701/(VLOOKUP(B1701,Reference!$H$70:$AL$112,M1701,FALSE)*C1701),2)))))</f>
        <v/>
      </c>
    </row>
    <row r="1702" spans="6:6" x14ac:dyDescent="0.45">
      <c r="F1702" s="89" t="str">
        <f>IF(B1702="","",IF(E1702="Each",D1702/C1702,IF(E1702="Count",$H$5*D1702/C1702,IF(E1702="Area",ROUNDUP(D1702/(VLOOKUP(B1702,Reference!$H$70:$AL$112,M1702,FALSE)*(C1702/$H$6)),2),ROUNDUP(D1702/(VLOOKUP(B1702,Reference!$H$70:$AL$112,M1702,FALSE)*C1702),2)))))</f>
        <v/>
      </c>
    </row>
    <row r="1703" spans="6:6" x14ac:dyDescent="0.45">
      <c r="F1703" s="89" t="str">
        <f>IF(B1703="","",IF(E1703="Each",D1703/C1703,IF(E1703="Count",$H$5*D1703/C1703,IF(E1703="Area",ROUNDUP(D1703/(VLOOKUP(B1703,Reference!$H$70:$AL$112,M1703,FALSE)*(C1703/$H$6)),2),ROUNDUP(D1703/(VLOOKUP(B1703,Reference!$H$70:$AL$112,M1703,FALSE)*C1703),2)))))</f>
        <v/>
      </c>
    </row>
    <row r="1704" spans="6:6" x14ac:dyDescent="0.45">
      <c r="F1704" s="89" t="str">
        <f>IF(B1704="","",IF(E1704="Each",D1704/C1704,IF(E1704="Count",$H$5*D1704/C1704,IF(E1704="Area",ROUNDUP(D1704/(VLOOKUP(B1704,Reference!$H$70:$AL$112,M1704,FALSE)*(C1704/$H$6)),2),ROUNDUP(D1704/(VLOOKUP(B1704,Reference!$H$70:$AL$112,M1704,FALSE)*C1704),2)))))</f>
        <v/>
      </c>
    </row>
    <row r="1705" spans="6:6" x14ac:dyDescent="0.45">
      <c r="F1705" s="89" t="str">
        <f>IF(B1705="","",IF(E1705="Each",D1705/C1705,IF(E1705="Count",$H$5*D1705/C1705,IF(E1705="Area",ROUNDUP(D1705/(VLOOKUP(B1705,Reference!$H$70:$AL$112,M1705,FALSE)*(C1705/$H$6)),2),ROUNDUP(D1705/(VLOOKUP(B1705,Reference!$H$70:$AL$112,M1705,FALSE)*C1705),2)))))</f>
        <v/>
      </c>
    </row>
    <row r="1706" spans="6:6" x14ac:dyDescent="0.45">
      <c r="F1706" s="89" t="str">
        <f>IF(B1706="","",IF(E1706="Each",D1706/C1706,IF(E1706="Count",$H$5*D1706/C1706,IF(E1706="Area",ROUNDUP(D1706/(VLOOKUP(B1706,Reference!$H$70:$AL$112,M1706,FALSE)*(C1706/$H$6)),2),ROUNDUP(D1706/(VLOOKUP(B1706,Reference!$H$70:$AL$112,M1706,FALSE)*C1706),2)))))</f>
        <v/>
      </c>
    </row>
    <row r="1707" spans="6:6" x14ac:dyDescent="0.45">
      <c r="F1707" s="89" t="str">
        <f>IF(B1707="","",IF(E1707="Each",D1707/C1707,IF(E1707="Count",$H$5*D1707/C1707,IF(E1707="Area",ROUNDUP(D1707/(VLOOKUP(B1707,Reference!$H$70:$AL$112,M1707,FALSE)*(C1707/$H$6)),2),ROUNDUP(D1707/(VLOOKUP(B1707,Reference!$H$70:$AL$112,M1707,FALSE)*C1707),2)))))</f>
        <v/>
      </c>
    </row>
    <row r="1708" spans="6:6" x14ac:dyDescent="0.45">
      <c r="F1708" s="89" t="str">
        <f>IF(B1708="","",IF(E1708="Each",D1708/C1708,IF(E1708="Count",$H$5*D1708/C1708,IF(E1708="Area",ROUNDUP(D1708/(VLOOKUP(B1708,Reference!$H$70:$AL$112,M1708,FALSE)*(C1708/$H$6)),2),ROUNDUP(D1708/(VLOOKUP(B1708,Reference!$H$70:$AL$112,M1708,FALSE)*C1708),2)))))</f>
        <v/>
      </c>
    </row>
    <row r="1709" spans="6:6" x14ac:dyDescent="0.45">
      <c r="F1709" s="89" t="str">
        <f>IF(B1709="","",IF(E1709="Each",D1709/C1709,IF(E1709="Count",$H$5*D1709/C1709,IF(E1709="Area",ROUNDUP(D1709/(VLOOKUP(B1709,Reference!$H$70:$AL$112,M1709,FALSE)*(C1709/$H$6)),2),ROUNDUP(D1709/(VLOOKUP(B1709,Reference!$H$70:$AL$112,M1709,FALSE)*C1709),2)))))</f>
        <v/>
      </c>
    </row>
    <row r="1710" spans="6:6" x14ac:dyDescent="0.45">
      <c r="F1710" s="89" t="str">
        <f>IF(B1710="","",IF(E1710="Each",D1710/C1710,IF(E1710="Count",$H$5*D1710/C1710,IF(E1710="Area",ROUNDUP(D1710/(VLOOKUP(B1710,Reference!$H$70:$AL$112,M1710,FALSE)*(C1710/$H$6)),2),ROUNDUP(D1710/(VLOOKUP(B1710,Reference!$H$70:$AL$112,M1710,FALSE)*C1710),2)))))</f>
        <v/>
      </c>
    </row>
    <row r="1711" spans="6:6" x14ac:dyDescent="0.45">
      <c r="F1711" s="89" t="str">
        <f>IF(B1711="","",IF(E1711="Each",D1711/C1711,IF(E1711="Count",$H$5*D1711/C1711,IF(E1711="Area",ROUNDUP(D1711/(VLOOKUP(B1711,Reference!$H$70:$AL$112,M1711,FALSE)*(C1711/$H$6)),2),ROUNDUP(D1711/(VLOOKUP(B1711,Reference!$H$70:$AL$112,M1711,FALSE)*C1711),2)))))</f>
        <v/>
      </c>
    </row>
    <row r="1712" spans="6:6" x14ac:dyDescent="0.45">
      <c r="F1712" s="89" t="str">
        <f>IF(B1712="","",IF(E1712="Each",D1712/C1712,IF(E1712="Count",$H$5*D1712/C1712,IF(E1712="Area",ROUNDUP(D1712/(VLOOKUP(B1712,Reference!$H$70:$AL$112,M1712,FALSE)*(C1712/$H$6)),2),ROUNDUP(D1712/(VLOOKUP(B1712,Reference!$H$70:$AL$112,M1712,FALSE)*C1712),2)))))</f>
        <v/>
      </c>
    </row>
    <row r="1713" spans="6:6" x14ac:dyDescent="0.45">
      <c r="F1713" s="89" t="str">
        <f>IF(B1713="","",IF(E1713="Each",D1713/C1713,IF(E1713="Count",$H$5*D1713/C1713,IF(E1713="Area",ROUNDUP(D1713/(VLOOKUP(B1713,Reference!$H$70:$AL$112,M1713,FALSE)*(C1713/$H$6)),2),ROUNDUP(D1713/(VLOOKUP(B1713,Reference!$H$70:$AL$112,M1713,FALSE)*C1713),2)))))</f>
        <v/>
      </c>
    </row>
    <row r="1714" spans="6:6" x14ac:dyDescent="0.45">
      <c r="F1714" s="89" t="str">
        <f>IF(B1714="","",IF(E1714="Each",D1714/C1714,IF(E1714="Count",$H$5*D1714/C1714,IF(E1714="Area",ROUNDUP(D1714/(VLOOKUP(B1714,Reference!$H$70:$AL$112,M1714,FALSE)*(C1714/$H$6)),2),ROUNDUP(D1714/(VLOOKUP(B1714,Reference!$H$70:$AL$112,M1714,FALSE)*C1714),2)))))</f>
        <v/>
      </c>
    </row>
    <row r="1715" spans="6:6" x14ac:dyDescent="0.45">
      <c r="F1715" s="89" t="str">
        <f>IF(B1715="","",IF(E1715="Each",D1715/C1715,IF(E1715="Count",$H$5*D1715/C1715,IF(E1715="Area",ROUNDUP(D1715/(VLOOKUP(B1715,Reference!$H$70:$AL$112,M1715,FALSE)*(C1715/$H$6)),2),ROUNDUP(D1715/(VLOOKUP(B1715,Reference!$H$70:$AL$112,M1715,FALSE)*C1715),2)))))</f>
        <v/>
      </c>
    </row>
    <row r="1716" spans="6:6" x14ac:dyDescent="0.45">
      <c r="F1716" s="89" t="str">
        <f>IF(B1716="","",IF(E1716="Each",D1716/C1716,IF(E1716="Count",$H$5*D1716/C1716,IF(E1716="Area",ROUNDUP(D1716/(VLOOKUP(B1716,Reference!$H$70:$AL$112,M1716,FALSE)*(C1716/$H$6)),2),ROUNDUP(D1716/(VLOOKUP(B1716,Reference!$H$70:$AL$112,M1716,FALSE)*C1716),2)))))</f>
        <v/>
      </c>
    </row>
    <row r="1717" spans="6:6" x14ac:dyDescent="0.45">
      <c r="F1717" s="89" t="str">
        <f>IF(B1717="","",IF(E1717="Each",D1717/C1717,IF(E1717="Count",$H$5*D1717/C1717,IF(E1717="Area",ROUNDUP(D1717/(VLOOKUP(B1717,Reference!$H$70:$AL$112,M1717,FALSE)*(C1717/$H$6)),2),ROUNDUP(D1717/(VLOOKUP(B1717,Reference!$H$70:$AL$112,M1717,FALSE)*C1717),2)))))</f>
        <v/>
      </c>
    </row>
    <row r="1718" spans="6:6" x14ac:dyDescent="0.45">
      <c r="F1718" s="89" t="str">
        <f>IF(B1718="","",IF(E1718="Each",D1718/C1718,IF(E1718="Count",$H$5*D1718/C1718,IF(E1718="Area",ROUNDUP(D1718/(VLOOKUP(B1718,Reference!$H$70:$AL$112,M1718,FALSE)*(C1718/$H$6)),2),ROUNDUP(D1718/(VLOOKUP(B1718,Reference!$H$70:$AL$112,M1718,FALSE)*C1718),2)))))</f>
        <v/>
      </c>
    </row>
    <row r="1719" spans="6:6" x14ac:dyDescent="0.45">
      <c r="F1719" s="89" t="str">
        <f>IF(B1719="","",IF(E1719="Each",D1719/C1719,IF(E1719="Count",$H$5*D1719/C1719,IF(E1719="Area",ROUNDUP(D1719/(VLOOKUP(B1719,Reference!$H$70:$AL$112,M1719,FALSE)*(C1719/$H$6)),2),ROUNDUP(D1719/(VLOOKUP(B1719,Reference!$H$70:$AL$112,M1719,FALSE)*C1719),2)))))</f>
        <v/>
      </c>
    </row>
    <row r="1720" spans="6:6" x14ac:dyDescent="0.45">
      <c r="F1720" s="89" t="str">
        <f>IF(B1720="","",IF(E1720="Each",D1720/C1720,IF(E1720="Count",$H$5*D1720/C1720,IF(E1720="Area",ROUNDUP(D1720/(VLOOKUP(B1720,Reference!$H$70:$AL$112,M1720,FALSE)*(C1720/$H$6)),2),ROUNDUP(D1720/(VLOOKUP(B1720,Reference!$H$70:$AL$112,M1720,FALSE)*C1720),2)))))</f>
        <v/>
      </c>
    </row>
    <row r="1721" spans="6:6" x14ac:dyDescent="0.45">
      <c r="F1721" s="89" t="str">
        <f>IF(B1721="","",IF(E1721="Each",D1721/C1721,IF(E1721="Count",$H$5*D1721/C1721,IF(E1721="Area",ROUNDUP(D1721/(VLOOKUP(B1721,Reference!$H$70:$AL$112,M1721,FALSE)*(C1721/$H$6)),2),ROUNDUP(D1721/(VLOOKUP(B1721,Reference!$H$70:$AL$112,M1721,FALSE)*C1721),2)))))</f>
        <v/>
      </c>
    </row>
    <row r="1722" spans="6:6" x14ac:dyDescent="0.45">
      <c r="F1722" s="89" t="str">
        <f>IF(B1722="","",IF(E1722="Each",D1722/C1722,IF(E1722="Count",$H$5*D1722/C1722,IF(E1722="Area",ROUNDUP(D1722/(VLOOKUP(B1722,Reference!$H$70:$AL$112,M1722,FALSE)*(C1722/$H$6)),2),ROUNDUP(D1722/(VLOOKUP(B1722,Reference!$H$70:$AL$112,M1722,FALSE)*C1722),2)))))</f>
        <v/>
      </c>
    </row>
    <row r="1723" spans="6:6" x14ac:dyDescent="0.45">
      <c r="F1723" s="89" t="str">
        <f>IF(B1723="","",IF(E1723="Each",D1723/C1723,IF(E1723="Count",$H$5*D1723/C1723,IF(E1723="Area",ROUNDUP(D1723/(VLOOKUP(B1723,Reference!$H$70:$AL$112,M1723,FALSE)*(C1723/$H$6)),2),ROUNDUP(D1723/(VLOOKUP(B1723,Reference!$H$70:$AL$112,M1723,FALSE)*C1723),2)))))</f>
        <v/>
      </c>
    </row>
    <row r="1724" spans="6:6" x14ac:dyDescent="0.45">
      <c r="F1724" s="89" t="str">
        <f>IF(B1724="","",IF(E1724="Each",D1724/C1724,IF(E1724="Count",$H$5*D1724/C1724,IF(E1724="Area",ROUNDUP(D1724/(VLOOKUP(B1724,Reference!$H$70:$AL$112,M1724,FALSE)*(C1724/$H$6)),2),ROUNDUP(D1724/(VLOOKUP(B1724,Reference!$H$70:$AL$112,M1724,FALSE)*C1724),2)))))</f>
        <v/>
      </c>
    </row>
    <row r="1725" spans="6:6" x14ac:dyDescent="0.45">
      <c r="F1725" s="89" t="str">
        <f>IF(B1725="","",IF(E1725="Each",D1725/C1725,IF(E1725="Count",$H$5*D1725/C1725,IF(E1725="Area",ROUNDUP(D1725/(VLOOKUP(B1725,Reference!$H$70:$AL$112,M1725,FALSE)*(C1725/$H$6)),2),ROUNDUP(D1725/(VLOOKUP(B1725,Reference!$H$70:$AL$112,M1725,FALSE)*C1725),2)))))</f>
        <v/>
      </c>
    </row>
    <row r="1726" spans="6:6" x14ac:dyDescent="0.45">
      <c r="F1726" s="89" t="str">
        <f>IF(B1726="","",IF(E1726="Each",D1726/C1726,IF(E1726="Count",$H$5*D1726/C1726,IF(E1726="Area",ROUNDUP(D1726/(VLOOKUP(B1726,Reference!$H$70:$AL$112,M1726,FALSE)*(C1726/$H$6)),2),ROUNDUP(D1726/(VLOOKUP(B1726,Reference!$H$70:$AL$112,M1726,FALSE)*C1726),2)))))</f>
        <v/>
      </c>
    </row>
    <row r="1727" spans="6:6" x14ac:dyDescent="0.45">
      <c r="F1727" s="89" t="str">
        <f>IF(B1727="","",IF(E1727="Each",D1727/C1727,IF(E1727="Count",$H$5*D1727/C1727,IF(E1727="Area",ROUNDUP(D1727/(VLOOKUP(B1727,Reference!$H$70:$AL$112,M1727,FALSE)*(C1727/$H$6)),2),ROUNDUP(D1727/(VLOOKUP(B1727,Reference!$H$70:$AL$112,M1727,FALSE)*C1727),2)))))</f>
        <v/>
      </c>
    </row>
    <row r="1728" spans="6:6" x14ac:dyDescent="0.45">
      <c r="F1728" s="89" t="str">
        <f>IF(B1728="","",IF(E1728="Each",D1728/C1728,IF(E1728="Count",$H$5*D1728/C1728,IF(E1728="Area",ROUNDUP(D1728/(VLOOKUP(B1728,Reference!$H$70:$AL$112,M1728,FALSE)*(C1728/$H$6)),2),ROUNDUP(D1728/(VLOOKUP(B1728,Reference!$H$70:$AL$112,M1728,FALSE)*C1728),2)))))</f>
        <v/>
      </c>
    </row>
    <row r="1729" spans="6:6" x14ac:dyDescent="0.45">
      <c r="F1729" s="89" t="str">
        <f>IF(B1729="","",IF(E1729="Each",D1729/C1729,IF(E1729="Count",$H$5*D1729/C1729,IF(E1729="Area",ROUNDUP(D1729/(VLOOKUP(B1729,Reference!$H$70:$AL$112,M1729,FALSE)*(C1729/$H$6)),2),ROUNDUP(D1729/(VLOOKUP(B1729,Reference!$H$70:$AL$112,M1729,FALSE)*C1729),2)))))</f>
        <v/>
      </c>
    </row>
    <row r="1730" spans="6:6" x14ac:dyDescent="0.45">
      <c r="F1730" s="89" t="str">
        <f>IF(B1730="","",IF(E1730="Each",D1730/C1730,IF(E1730="Count",$H$5*D1730/C1730,IF(E1730="Area",ROUNDUP(D1730/(VLOOKUP(B1730,Reference!$H$70:$AL$112,M1730,FALSE)*(C1730/$H$6)),2),ROUNDUP(D1730/(VLOOKUP(B1730,Reference!$H$70:$AL$112,M1730,FALSE)*C1730),2)))))</f>
        <v/>
      </c>
    </row>
    <row r="1731" spans="6:6" x14ac:dyDescent="0.45">
      <c r="F1731" s="89" t="str">
        <f>IF(B1731="","",IF(E1731="Each",D1731/C1731,IF(E1731="Count",$H$5*D1731/C1731,IF(E1731="Area",ROUNDUP(D1731/(VLOOKUP(B1731,Reference!$H$70:$AL$112,M1731,FALSE)*(C1731/$H$6)),2),ROUNDUP(D1731/(VLOOKUP(B1731,Reference!$H$70:$AL$112,M1731,FALSE)*C1731),2)))))</f>
        <v/>
      </c>
    </row>
    <row r="1732" spans="6:6" x14ac:dyDescent="0.45">
      <c r="F1732" s="89" t="str">
        <f>IF(B1732="","",IF(E1732="Each",D1732/C1732,IF(E1732="Count",$H$5*D1732/C1732,IF(E1732="Area",ROUNDUP(D1732/(VLOOKUP(B1732,Reference!$H$70:$AL$112,M1732,FALSE)*(C1732/$H$6)),2),ROUNDUP(D1732/(VLOOKUP(B1732,Reference!$H$70:$AL$112,M1732,FALSE)*C1732),2)))))</f>
        <v/>
      </c>
    </row>
    <row r="1733" spans="6:6" x14ac:dyDescent="0.45">
      <c r="F1733" s="89" t="str">
        <f>IF(B1733="","",IF(E1733="Each",D1733/C1733,IF(E1733="Count",$H$5*D1733/C1733,IF(E1733="Area",ROUNDUP(D1733/(VLOOKUP(B1733,Reference!$H$70:$AL$112,M1733,FALSE)*(C1733/$H$6)),2),ROUNDUP(D1733/(VLOOKUP(B1733,Reference!$H$70:$AL$112,M1733,FALSE)*C1733),2)))))</f>
        <v/>
      </c>
    </row>
    <row r="1734" spans="6:6" x14ac:dyDescent="0.45">
      <c r="F1734" s="89" t="str">
        <f>IF(B1734="","",IF(E1734="Each",D1734/C1734,IF(E1734="Count",$H$5*D1734/C1734,IF(E1734="Area",ROUNDUP(D1734/(VLOOKUP(B1734,Reference!$H$70:$AL$112,M1734,FALSE)*(C1734/$H$6)),2),ROUNDUP(D1734/(VLOOKUP(B1734,Reference!$H$70:$AL$112,M1734,FALSE)*C1734),2)))))</f>
        <v/>
      </c>
    </row>
    <row r="1735" spans="6:6" x14ac:dyDescent="0.45">
      <c r="F1735" s="89" t="str">
        <f>IF(B1735="","",IF(E1735="Each",D1735/C1735,IF(E1735="Count",$H$5*D1735/C1735,IF(E1735="Area",ROUNDUP(D1735/(VLOOKUP(B1735,Reference!$H$70:$AL$112,M1735,FALSE)*(C1735/$H$6)),2),ROUNDUP(D1735/(VLOOKUP(B1735,Reference!$H$70:$AL$112,M1735,FALSE)*C1735),2)))))</f>
        <v/>
      </c>
    </row>
    <row r="1736" spans="6:6" x14ac:dyDescent="0.45">
      <c r="F1736" s="89" t="str">
        <f>IF(B1736="","",IF(E1736="Each",D1736/C1736,IF(E1736="Count",$H$5*D1736/C1736,IF(E1736="Area",ROUNDUP(D1736/(VLOOKUP(B1736,Reference!$H$70:$AL$112,M1736,FALSE)*(C1736/$H$6)),2),ROUNDUP(D1736/(VLOOKUP(B1736,Reference!$H$70:$AL$112,M1736,FALSE)*C1736),2)))))</f>
        <v/>
      </c>
    </row>
    <row r="1737" spans="6:6" x14ac:dyDescent="0.45">
      <c r="F1737" s="89" t="str">
        <f>IF(B1737="","",IF(E1737="Each",D1737/C1737,IF(E1737="Count",$H$5*D1737/C1737,IF(E1737="Area",ROUNDUP(D1737/(VLOOKUP(B1737,Reference!$H$70:$AL$112,M1737,FALSE)*(C1737/$H$6)),2),ROUNDUP(D1737/(VLOOKUP(B1737,Reference!$H$70:$AL$112,M1737,FALSE)*C1737),2)))))</f>
        <v/>
      </c>
    </row>
    <row r="1738" spans="6:6" x14ac:dyDescent="0.45">
      <c r="F1738" s="89" t="str">
        <f>IF(B1738="","",IF(E1738="Each",D1738/C1738,IF(E1738="Count",$H$5*D1738/C1738,IF(E1738="Area",ROUNDUP(D1738/(VLOOKUP(B1738,Reference!$H$70:$AL$112,M1738,FALSE)*(C1738/$H$6)),2),ROUNDUP(D1738/(VLOOKUP(B1738,Reference!$H$70:$AL$112,M1738,FALSE)*C1738),2)))))</f>
        <v/>
      </c>
    </row>
    <row r="1739" spans="6:6" x14ac:dyDescent="0.45">
      <c r="F1739" s="89" t="str">
        <f>IF(B1739="","",IF(E1739="Each",D1739/C1739,IF(E1739="Count",$H$5*D1739/C1739,IF(E1739="Area",ROUNDUP(D1739/(VLOOKUP(B1739,Reference!$H$70:$AL$112,M1739,FALSE)*(C1739/$H$6)),2),ROUNDUP(D1739/(VLOOKUP(B1739,Reference!$H$70:$AL$112,M1739,FALSE)*C1739),2)))))</f>
        <v/>
      </c>
    </row>
    <row r="1740" spans="6:6" x14ac:dyDescent="0.45">
      <c r="F1740" s="89" t="str">
        <f>IF(B1740="","",IF(E1740="Each",D1740/C1740,IF(E1740="Count",$H$5*D1740/C1740,IF(E1740="Area",ROUNDUP(D1740/(VLOOKUP(B1740,Reference!$H$70:$AL$112,M1740,FALSE)*(C1740/$H$6)),2),ROUNDUP(D1740/(VLOOKUP(B1740,Reference!$H$70:$AL$112,M1740,FALSE)*C1740),2)))))</f>
        <v/>
      </c>
    </row>
    <row r="1741" spans="6:6" x14ac:dyDescent="0.45">
      <c r="F1741" s="89" t="str">
        <f>IF(B1741="","",IF(E1741="Each",D1741/C1741,IF(E1741="Count",$H$5*D1741/C1741,IF(E1741="Area",ROUNDUP(D1741/(VLOOKUP(B1741,Reference!$H$70:$AL$112,M1741,FALSE)*(C1741/$H$6)),2),ROUNDUP(D1741/(VLOOKUP(B1741,Reference!$H$70:$AL$112,M1741,FALSE)*C1741),2)))))</f>
        <v/>
      </c>
    </row>
    <row r="1742" spans="6:6" x14ac:dyDescent="0.45">
      <c r="F1742" s="89" t="str">
        <f>IF(B1742="","",IF(E1742="Each",D1742/C1742,IF(E1742="Count",$H$5*D1742/C1742,IF(E1742="Area",ROUNDUP(D1742/(VLOOKUP(B1742,Reference!$H$70:$AL$112,M1742,FALSE)*(C1742/$H$6)),2),ROUNDUP(D1742/(VLOOKUP(B1742,Reference!$H$70:$AL$112,M1742,FALSE)*C1742),2)))))</f>
        <v/>
      </c>
    </row>
    <row r="1743" spans="6:6" x14ac:dyDescent="0.45">
      <c r="F1743" s="89" t="str">
        <f>IF(B1743="","",IF(E1743="Each",D1743/C1743,IF(E1743="Count",$H$5*D1743/C1743,IF(E1743="Area",ROUNDUP(D1743/(VLOOKUP(B1743,Reference!$H$70:$AL$112,M1743,FALSE)*(C1743/$H$6)),2),ROUNDUP(D1743/(VLOOKUP(B1743,Reference!$H$70:$AL$112,M1743,FALSE)*C1743),2)))))</f>
        <v/>
      </c>
    </row>
    <row r="1744" spans="6:6" x14ac:dyDescent="0.45">
      <c r="F1744" s="89" t="str">
        <f>IF(B1744="","",IF(E1744="Each",D1744/C1744,IF(E1744="Count",$H$5*D1744/C1744,IF(E1744="Area",ROUNDUP(D1744/(VLOOKUP(B1744,Reference!$H$70:$AL$112,M1744,FALSE)*(C1744/$H$6)),2),ROUNDUP(D1744/(VLOOKUP(B1744,Reference!$H$70:$AL$112,M1744,FALSE)*C1744),2)))))</f>
        <v/>
      </c>
    </row>
    <row r="1745" spans="6:6" x14ac:dyDescent="0.45">
      <c r="F1745" s="89" t="str">
        <f>IF(B1745="","",IF(E1745="Each",D1745/C1745,IF(E1745="Count",$H$5*D1745/C1745,IF(E1745="Area",ROUNDUP(D1745/(VLOOKUP(B1745,Reference!$H$70:$AL$112,M1745,FALSE)*(C1745/$H$6)),2),ROUNDUP(D1745/(VLOOKUP(B1745,Reference!$H$70:$AL$112,M1745,FALSE)*C1745),2)))))</f>
        <v/>
      </c>
    </row>
    <row r="1746" spans="6:6" x14ac:dyDescent="0.45">
      <c r="F1746" s="89" t="str">
        <f>IF(B1746="","",IF(E1746="Each",D1746/C1746,IF(E1746="Count",$H$5*D1746/C1746,IF(E1746="Area",ROUNDUP(D1746/(VLOOKUP(B1746,Reference!$H$70:$AL$112,M1746,FALSE)*(C1746/$H$6)),2),ROUNDUP(D1746/(VLOOKUP(B1746,Reference!$H$70:$AL$112,M1746,FALSE)*C1746),2)))))</f>
        <v/>
      </c>
    </row>
    <row r="1747" spans="6:6" x14ac:dyDescent="0.45">
      <c r="F1747" s="89" t="str">
        <f>IF(B1747="","",IF(E1747="Each",D1747/C1747,IF(E1747="Count",$H$5*D1747/C1747,IF(E1747="Area",ROUNDUP(D1747/(VLOOKUP(B1747,Reference!$H$70:$AL$112,M1747,FALSE)*(C1747/$H$6)),2),ROUNDUP(D1747/(VLOOKUP(B1747,Reference!$H$70:$AL$112,M1747,FALSE)*C1747),2)))))</f>
        <v/>
      </c>
    </row>
    <row r="1748" spans="6:6" x14ac:dyDescent="0.45">
      <c r="F1748" s="89" t="str">
        <f>IF(B1748="","",IF(E1748="Each",D1748/C1748,IF(E1748="Count",$H$5*D1748/C1748,IF(E1748="Area",ROUNDUP(D1748/(VLOOKUP(B1748,Reference!$H$70:$AL$112,M1748,FALSE)*(C1748/$H$6)),2),ROUNDUP(D1748/(VLOOKUP(B1748,Reference!$H$70:$AL$112,M1748,FALSE)*C1748),2)))))</f>
        <v/>
      </c>
    </row>
    <row r="1749" spans="6:6" x14ac:dyDescent="0.45">
      <c r="F1749" s="89" t="str">
        <f>IF(B1749="","",IF(E1749="Each",D1749/C1749,IF(E1749="Count",$H$5*D1749/C1749,IF(E1749="Area",ROUNDUP(D1749/(VLOOKUP(B1749,Reference!$H$70:$AL$112,M1749,FALSE)*(C1749/$H$6)),2),ROUNDUP(D1749/(VLOOKUP(B1749,Reference!$H$70:$AL$112,M1749,FALSE)*C1749),2)))))</f>
        <v/>
      </c>
    </row>
    <row r="1750" spans="6:6" x14ac:dyDescent="0.45">
      <c r="F1750" s="89" t="str">
        <f>IF(B1750="","",IF(E1750="Each",D1750/C1750,IF(E1750="Count",$H$5*D1750/C1750,IF(E1750="Area",ROUNDUP(D1750/(VLOOKUP(B1750,Reference!$H$70:$AL$112,M1750,FALSE)*(C1750/$H$6)),2),ROUNDUP(D1750/(VLOOKUP(B1750,Reference!$H$70:$AL$112,M1750,FALSE)*C1750),2)))))</f>
        <v/>
      </c>
    </row>
    <row r="1751" spans="6:6" x14ac:dyDescent="0.45">
      <c r="F1751" s="89" t="str">
        <f>IF(B1751="","",IF(E1751="Each",D1751/C1751,IF(E1751="Count",$H$5*D1751/C1751,IF(E1751="Area",ROUNDUP(D1751/(VLOOKUP(B1751,Reference!$H$70:$AL$112,M1751,FALSE)*(C1751/$H$6)),2),ROUNDUP(D1751/(VLOOKUP(B1751,Reference!$H$70:$AL$112,M1751,FALSE)*C1751),2)))))</f>
        <v/>
      </c>
    </row>
    <row r="1752" spans="6:6" x14ac:dyDescent="0.45">
      <c r="F1752" s="89" t="str">
        <f>IF(B1752="","",IF(E1752="Each",D1752/C1752,IF(E1752="Count",$H$5*D1752/C1752,IF(E1752="Area",ROUNDUP(D1752/(VLOOKUP(B1752,Reference!$H$70:$AL$112,M1752,FALSE)*(C1752/$H$6)),2),ROUNDUP(D1752/(VLOOKUP(B1752,Reference!$H$70:$AL$112,M1752,FALSE)*C1752),2)))))</f>
        <v/>
      </c>
    </row>
    <row r="1753" spans="6:6" x14ac:dyDescent="0.45">
      <c r="F1753" s="89" t="str">
        <f>IF(B1753="","",IF(E1753="Each",D1753/C1753,IF(E1753="Count",$H$5*D1753/C1753,IF(E1753="Area",ROUNDUP(D1753/(VLOOKUP(B1753,Reference!$H$70:$AL$112,M1753,FALSE)*(C1753/$H$6)),2),ROUNDUP(D1753/(VLOOKUP(B1753,Reference!$H$70:$AL$112,M1753,FALSE)*C1753),2)))))</f>
        <v/>
      </c>
    </row>
    <row r="1754" spans="6:6" x14ac:dyDescent="0.45">
      <c r="F1754" s="89" t="str">
        <f>IF(B1754="","",IF(E1754="Each",D1754/C1754,IF(E1754="Count",$H$5*D1754/C1754,IF(E1754="Area",ROUNDUP(D1754/(VLOOKUP(B1754,Reference!$H$70:$AL$112,M1754,FALSE)*(C1754/$H$6)),2),ROUNDUP(D1754/(VLOOKUP(B1754,Reference!$H$70:$AL$112,M1754,FALSE)*C1754),2)))))</f>
        <v/>
      </c>
    </row>
    <row r="1755" spans="6:6" x14ac:dyDescent="0.45">
      <c r="F1755" s="89" t="str">
        <f>IF(B1755="","",IF(E1755="Each",D1755/C1755,IF(E1755="Count",$H$5*D1755/C1755,IF(E1755="Area",ROUNDUP(D1755/(VLOOKUP(B1755,Reference!$H$70:$AL$112,M1755,FALSE)*(C1755/$H$6)),2),ROUNDUP(D1755/(VLOOKUP(B1755,Reference!$H$70:$AL$112,M1755,FALSE)*C1755),2)))))</f>
        <v/>
      </c>
    </row>
    <row r="1756" spans="6:6" x14ac:dyDescent="0.45">
      <c r="F1756" s="89" t="str">
        <f>IF(B1756="","",IF(E1756="Each",D1756/C1756,IF(E1756="Count",$H$5*D1756/C1756,IF(E1756="Area",ROUNDUP(D1756/(VLOOKUP(B1756,Reference!$H$70:$AL$112,M1756,FALSE)*(C1756/$H$6)),2),ROUNDUP(D1756/(VLOOKUP(B1756,Reference!$H$70:$AL$112,M1756,FALSE)*C1756),2)))))</f>
        <v/>
      </c>
    </row>
    <row r="1757" spans="6:6" x14ac:dyDescent="0.45">
      <c r="F1757" s="89" t="str">
        <f>IF(B1757="","",IF(E1757="Each",D1757/C1757,IF(E1757="Count",$H$5*D1757/C1757,IF(E1757="Area",ROUNDUP(D1757/(VLOOKUP(B1757,Reference!$H$70:$AL$112,M1757,FALSE)*(C1757/$H$6)),2),ROUNDUP(D1757/(VLOOKUP(B1757,Reference!$H$70:$AL$112,M1757,FALSE)*C1757),2)))))</f>
        <v/>
      </c>
    </row>
    <row r="1758" spans="6:6" x14ac:dyDescent="0.45">
      <c r="F1758" s="89" t="str">
        <f>IF(B1758="","",IF(E1758="Each",D1758/C1758,IF(E1758="Count",$H$5*D1758/C1758,IF(E1758="Area",ROUNDUP(D1758/(VLOOKUP(B1758,Reference!$H$70:$AL$112,M1758,FALSE)*(C1758/$H$6)),2),ROUNDUP(D1758/(VLOOKUP(B1758,Reference!$H$70:$AL$112,M1758,FALSE)*C1758),2)))))</f>
        <v/>
      </c>
    </row>
    <row r="1759" spans="6:6" x14ac:dyDescent="0.45">
      <c r="F1759" s="89" t="str">
        <f>IF(B1759="","",IF(E1759="Each",D1759/C1759,IF(E1759="Count",$H$5*D1759/C1759,IF(E1759="Area",ROUNDUP(D1759/(VLOOKUP(B1759,Reference!$H$70:$AL$112,M1759,FALSE)*(C1759/$H$6)),2),ROUNDUP(D1759/(VLOOKUP(B1759,Reference!$H$70:$AL$112,M1759,FALSE)*C1759),2)))))</f>
        <v/>
      </c>
    </row>
    <row r="1760" spans="6:6" x14ac:dyDescent="0.45">
      <c r="F1760" s="89" t="str">
        <f>IF(B1760="","",IF(E1760="Each",D1760/C1760,IF(E1760="Count",$H$5*D1760/C1760,IF(E1760="Area",ROUNDUP(D1760/(VLOOKUP(B1760,Reference!$H$70:$AL$112,M1760,FALSE)*(C1760/$H$6)),2),ROUNDUP(D1760/(VLOOKUP(B1760,Reference!$H$70:$AL$112,M1760,FALSE)*C1760),2)))))</f>
        <v/>
      </c>
    </row>
    <row r="1761" spans="6:6" x14ac:dyDescent="0.45">
      <c r="F1761" s="89" t="str">
        <f>IF(B1761="","",IF(E1761="Each",D1761/C1761,IF(E1761="Count",$H$5*D1761/C1761,IF(E1761="Area",ROUNDUP(D1761/(VLOOKUP(B1761,Reference!$H$70:$AL$112,M1761,FALSE)*(C1761/$H$6)),2),ROUNDUP(D1761/(VLOOKUP(B1761,Reference!$H$70:$AL$112,M1761,FALSE)*C1761),2)))))</f>
        <v/>
      </c>
    </row>
    <row r="1762" spans="6:6" x14ac:dyDescent="0.45">
      <c r="F1762" s="89" t="str">
        <f>IF(B1762="","",IF(E1762="Each",D1762/C1762,IF(E1762="Count",$H$5*D1762/C1762,IF(E1762="Area",ROUNDUP(D1762/(VLOOKUP(B1762,Reference!$H$70:$AL$112,M1762,FALSE)*(C1762/$H$6)),2),ROUNDUP(D1762/(VLOOKUP(B1762,Reference!$H$70:$AL$112,M1762,FALSE)*C1762),2)))))</f>
        <v/>
      </c>
    </row>
    <row r="1763" spans="6:6" x14ac:dyDescent="0.45">
      <c r="F1763" s="89" t="str">
        <f>IF(B1763="","",IF(E1763="Each",D1763/C1763,IF(E1763="Count",$H$5*D1763/C1763,IF(E1763="Area",ROUNDUP(D1763/(VLOOKUP(B1763,Reference!$H$70:$AL$112,M1763,FALSE)*(C1763/$H$6)),2),ROUNDUP(D1763/(VLOOKUP(B1763,Reference!$H$70:$AL$112,M1763,FALSE)*C1763),2)))))</f>
        <v/>
      </c>
    </row>
    <row r="1764" spans="6:6" x14ac:dyDescent="0.45">
      <c r="F1764" s="89" t="str">
        <f>IF(B1764="","",IF(E1764="Each",D1764/C1764,IF(E1764="Count",$H$5*D1764/C1764,IF(E1764="Area",ROUNDUP(D1764/(VLOOKUP(B1764,Reference!$H$70:$AL$112,M1764,FALSE)*(C1764/$H$6)),2),ROUNDUP(D1764/(VLOOKUP(B1764,Reference!$H$70:$AL$112,M1764,FALSE)*C1764),2)))))</f>
        <v/>
      </c>
    </row>
    <row r="1765" spans="6:6" x14ac:dyDescent="0.45">
      <c r="F1765" s="89" t="str">
        <f>IF(B1765="","",IF(E1765="Each",D1765/C1765,IF(E1765="Count",$H$5*D1765/C1765,IF(E1765="Area",ROUNDUP(D1765/(VLOOKUP(B1765,Reference!$H$70:$AL$112,M1765,FALSE)*(C1765/$H$6)),2),ROUNDUP(D1765/(VLOOKUP(B1765,Reference!$H$70:$AL$112,M1765,FALSE)*C1765),2)))))</f>
        <v/>
      </c>
    </row>
    <row r="1766" spans="6:6" x14ac:dyDescent="0.45">
      <c r="F1766" s="89" t="str">
        <f>IF(B1766="","",IF(E1766="Each",D1766/C1766,IF(E1766="Count",$H$5*D1766/C1766,IF(E1766="Area",ROUNDUP(D1766/(VLOOKUP(B1766,Reference!$H$70:$AL$112,M1766,FALSE)*(C1766/$H$6)),2),ROUNDUP(D1766/(VLOOKUP(B1766,Reference!$H$70:$AL$112,M1766,FALSE)*C1766),2)))))</f>
        <v/>
      </c>
    </row>
    <row r="1767" spans="6:6" x14ac:dyDescent="0.45">
      <c r="F1767" s="89" t="str">
        <f>IF(B1767="","",IF(E1767="Each",D1767/C1767,IF(E1767="Count",$H$5*D1767/C1767,IF(E1767="Area",ROUNDUP(D1767/(VLOOKUP(B1767,Reference!$H$70:$AL$112,M1767,FALSE)*(C1767/$H$6)),2),ROUNDUP(D1767/(VLOOKUP(B1767,Reference!$H$70:$AL$112,M1767,FALSE)*C1767),2)))))</f>
        <v/>
      </c>
    </row>
    <row r="1768" spans="6:6" x14ac:dyDescent="0.45">
      <c r="F1768" s="89" t="str">
        <f>IF(B1768="","",IF(E1768="Each",D1768/C1768,IF(E1768="Count",$H$5*D1768/C1768,IF(E1768="Area",ROUNDUP(D1768/(VLOOKUP(B1768,Reference!$H$70:$AL$112,M1768,FALSE)*(C1768/$H$6)),2),ROUNDUP(D1768/(VLOOKUP(B1768,Reference!$H$70:$AL$112,M1768,FALSE)*C1768),2)))))</f>
        <v/>
      </c>
    </row>
    <row r="1769" spans="6:6" x14ac:dyDescent="0.45">
      <c r="F1769" s="89" t="str">
        <f>IF(B1769="","",IF(E1769="Each",D1769/C1769,IF(E1769="Count",$H$5*D1769/C1769,IF(E1769="Area",ROUNDUP(D1769/(VLOOKUP(B1769,Reference!$H$70:$AL$112,M1769,FALSE)*(C1769/$H$6)),2),ROUNDUP(D1769/(VLOOKUP(B1769,Reference!$H$70:$AL$112,M1769,FALSE)*C1769),2)))))</f>
        <v/>
      </c>
    </row>
    <row r="1770" spans="6:6" x14ac:dyDescent="0.45">
      <c r="F1770" s="89" t="str">
        <f>IF(B1770="","",IF(E1770="Each",D1770/C1770,IF(E1770="Count",$H$5*D1770/C1770,IF(E1770="Area",ROUNDUP(D1770/(VLOOKUP(B1770,Reference!$H$70:$AL$112,M1770,FALSE)*(C1770/$H$6)),2),ROUNDUP(D1770/(VLOOKUP(B1770,Reference!$H$70:$AL$112,M1770,FALSE)*C1770),2)))))</f>
        <v/>
      </c>
    </row>
    <row r="1771" spans="6:6" x14ac:dyDescent="0.45">
      <c r="F1771" s="89" t="str">
        <f>IF(B1771="","",IF(E1771="Each",D1771/C1771,IF(E1771="Count",$H$5*D1771/C1771,IF(E1771="Area",ROUNDUP(D1771/(VLOOKUP(B1771,Reference!$H$70:$AL$112,M1771,FALSE)*(C1771/$H$6)),2),ROUNDUP(D1771/(VLOOKUP(B1771,Reference!$H$70:$AL$112,M1771,FALSE)*C1771),2)))))</f>
        <v/>
      </c>
    </row>
    <row r="1772" spans="6:6" x14ac:dyDescent="0.45">
      <c r="F1772" s="89" t="str">
        <f>IF(B1772="","",IF(E1772="Each",D1772/C1772,IF(E1772="Count",$H$5*D1772/C1772,IF(E1772="Area",ROUNDUP(D1772/(VLOOKUP(B1772,Reference!$H$70:$AL$112,M1772,FALSE)*(C1772/$H$6)),2),ROUNDUP(D1772/(VLOOKUP(B1772,Reference!$H$70:$AL$112,M1772,FALSE)*C1772),2)))))</f>
        <v/>
      </c>
    </row>
    <row r="1773" spans="6:6" x14ac:dyDescent="0.45">
      <c r="F1773" s="89" t="str">
        <f>IF(B1773="","",IF(E1773="Each",D1773/C1773,IF(E1773="Count",$H$5*D1773/C1773,IF(E1773="Area",ROUNDUP(D1773/(VLOOKUP(B1773,Reference!$H$70:$AL$112,M1773,FALSE)*(C1773/$H$6)),2),ROUNDUP(D1773/(VLOOKUP(B1773,Reference!$H$70:$AL$112,M1773,FALSE)*C1773),2)))))</f>
        <v/>
      </c>
    </row>
    <row r="1774" spans="6:6" x14ac:dyDescent="0.45">
      <c r="F1774" s="89" t="str">
        <f>IF(B1774="","",IF(E1774="Each",D1774/C1774,IF(E1774="Count",$H$5*D1774/C1774,IF(E1774="Area",ROUNDUP(D1774/(VLOOKUP(B1774,Reference!$H$70:$AL$112,M1774,FALSE)*(C1774/$H$6)),2),ROUNDUP(D1774/(VLOOKUP(B1774,Reference!$H$70:$AL$112,M1774,FALSE)*C1774),2)))))</f>
        <v/>
      </c>
    </row>
    <row r="1775" spans="6:6" x14ac:dyDescent="0.45">
      <c r="F1775" s="89" t="str">
        <f>IF(B1775="","",IF(E1775="Each",D1775/C1775,IF(E1775="Count",$H$5*D1775/C1775,IF(E1775="Area",ROUNDUP(D1775/(VLOOKUP(B1775,Reference!$H$70:$AL$112,M1775,FALSE)*(C1775/$H$6)),2),ROUNDUP(D1775/(VLOOKUP(B1775,Reference!$H$70:$AL$112,M1775,FALSE)*C1775),2)))))</f>
        <v/>
      </c>
    </row>
    <row r="1776" spans="6:6" x14ac:dyDescent="0.45">
      <c r="F1776" s="89" t="str">
        <f>IF(B1776="","",IF(E1776="Each",D1776/C1776,IF(E1776="Count",$H$5*D1776/C1776,IF(E1776="Area",ROUNDUP(D1776/(VLOOKUP(B1776,Reference!$H$70:$AL$112,M1776,FALSE)*(C1776/$H$6)),2),ROUNDUP(D1776/(VLOOKUP(B1776,Reference!$H$70:$AL$112,M1776,FALSE)*C1776),2)))))</f>
        <v/>
      </c>
    </row>
    <row r="1777" spans="6:6" x14ac:dyDescent="0.45">
      <c r="F1777" s="89" t="str">
        <f>IF(B1777="","",IF(E1777="Each",D1777/C1777,IF(E1777="Count",$H$5*D1777/C1777,IF(E1777="Area",ROUNDUP(D1777/(VLOOKUP(B1777,Reference!$H$70:$AL$112,M1777,FALSE)*(C1777/$H$6)),2),ROUNDUP(D1777/(VLOOKUP(B1777,Reference!$H$70:$AL$112,M1777,FALSE)*C1777),2)))))</f>
        <v/>
      </c>
    </row>
    <row r="1778" spans="6:6" x14ac:dyDescent="0.45">
      <c r="F1778" s="89" t="str">
        <f>IF(B1778="","",IF(E1778="Each",D1778/C1778,IF(E1778="Count",$H$5*D1778/C1778,IF(E1778="Area",ROUNDUP(D1778/(VLOOKUP(B1778,Reference!$H$70:$AL$112,M1778,FALSE)*(C1778/$H$6)),2),ROUNDUP(D1778/(VLOOKUP(B1778,Reference!$H$70:$AL$112,M1778,FALSE)*C1778),2)))))</f>
        <v/>
      </c>
    </row>
    <row r="1779" spans="6:6" x14ac:dyDescent="0.45">
      <c r="F1779" s="89" t="str">
        <f>IF(B1779="","",IF(E1779="Each",D1779/C1779,IF(E1779="Count",$H$5*D1779/C1779,IF(E1779="Area",ROUNDUP(D1779/(VLOOKUP(B1779,Reference!$H$70:$AL$112,M1779,FALSE)*(C1779/$H$6)),2),ROUNDUP(D1779/(VLOOKUP(B1779,Reference!$H$70:$AL$112,M1779,FALSE)*C1779),2)))))</f>
        <v/>
      </c>
    </row>
    <row r="1780" spans="6:6" x14ac:dyDescent="0.45">
      <c r="F1780" s="89" t="str">
        <f>IF(B1780="","",IF(E1780="Each",D1780/C1780,IF(E1780="Count",$H$5*D1780/C1780,IF(E1780="Area",ROUNDUP(D1780/(VLOOKUP(B1780,Reference!$H$70:$AL$112,M1780,FALSE)*(C1780/$H$6)),2),ROUNDUP(D1780/(VLOOKUP(B1780,Reference!$H$70:$AL$112,M1780,FALSE)*C1780),2)))))</f>
        <v/>
      </c>
    </row>
    <row r="1781" spans="6:6" x14ac:dyDescent="0.45">
      <c r="F1781" s="89" t="str">
        <f>IF(B1781="","",IF(E1781="Each",D1781/C1781,IF(E1781="Count",$H$5*D1781/C1781,IF(E1781="Area",ROUNDUP(D1781/(VLOOKUP(B1781,Reference!$H$70:$AL$112,M1781,FALSE)*(C1781/$H$6)),2),ROUNDUP(D1781/(VLOOKUP(B1781,Reference!$H$70:$AL$112,M1781,FALSE)*C1781),2)))))</f>
        <v/>
      </c>
    </row>
    <row r="1782" spans="6:6" x14ac:dyDescent="0.45">
      <c r="F1782" s="89" t="str">
        <f>IF(B1782="","",IF(E1782="Each",D1782/C1782,IF(E1782="Count",$H$5*D1782/C1782,IF(E1782="Area",ROUNDUP(D1782/(VLOOKUP(B1782,Reference!$H$70:$AL$112,M1782,FALSE)*(C1782/$H$6)),2),ROUNDUP(D1782/(VLOOKUP(B1782,Reference!$H$70:$AL$112,M1782,FALSE)*C1782),2)))))</f>
        <v/>
      </c>
    </row>
    <row r="1783" spans="6:6" x14ac:dyDescent="0.45">
      <c r="F1783" s="89" t="str">
        <f>IF(B1783="","",IF(E1783="Each",D1783/C1783,IF(E1783="Count",$H$5*D1783/C1783,IF(E1783="Area",ROUNDUP(D1783/(VLOOKUP(B1783,Reference!$H$70:$AL$112,M1783,FALSE)*(C1783/$H$6)),2),ROUNDUP(D1783/(VLOOKUP(B1783,Reference!$H$70:$AL$112,M1783,FALSE)*C1783),2)))))</f>
        <v/>
      </c>
    </row>
    <row r="1784" spans="6:6" x14ac:dyDescent="0.45">
      <c r="F1784" s="89" t="str">
        <f>IF(B1784="","",IF(E1784="Each",D1784/C1784,IF(E1784="Count",$H$5*D1784/C1784,IF(E1784="Area",ROUNDUP(D1784/(VLOOKUP(B1784,Reference!$H$70:$AL$112,M1784,FALSE)*(C1784/$H$6)),2),ROUNDUP(D1784/(VLOOKUP(B1784,Reference!$H$70:$AL$112,M1784,FALSE)*C1784),2)))))</f>
        <v/>
      </c>
    </row>
    <row r="1785" spans="6:6" x14ac:dyDescent="0.45">
      <c r="F1785" s="89" t="str">
        <f>IF(B1785="","",IF(E1785="Each",D1785/C1785,IF(E1785="Count",$H$5*D1785/C1785,IF(E1785="Area",ROUNDUP(D1785/(VLOOKUP(B1785,Reference!$H$70:$AL$112,M1785,FALSE)*(C1785/$H$6)),2),ROUNDUP(D1785/(VLOOKUP(B1785,Reference!$H$70:$AL$112,M1785,FALSE)*C1785),2)))))</f>
        <v/>
      </c>
    </row>
    <row r="1786" spans="6:6" x14ac:dyDescent="0.45">
      <c r="F1786" s="89" t="str">
        <f>IF(B1786="","",IF(E1786="Each",D1786/C1786,IF(E1786="Count",$H$5*D1786/C1786,IF(E1786="Area",ROUNDUP(D1786/(VLOOKUP(B1786,Reference!$H$70:$AL$112,M1786,FALSE)*(C1786/$H$6)),2),ROUNDUP(D1786/(VLOOKUP(B1786,Reference!$H$70:$AL$112,M1786,FALSE)*C1786),2)))))</f>
        <v/>
      </c>
    </row>
    <row r="1787" spans="6:6" x14ac:dyDescent="0.45">
      <c r="F1787" s="89" t="str">
        <f>IF(B1787="","",IF(E1787="Each",D1787/C1787,IF(E1787="Count",$H$5*D1787/C1787,IF(E1787="Area",ROUNDUP(D1787/(VLOOKUP(B1787,Reference!$H$70:$AL$112,M1787,FALSE)*(C1787/$H$6)),2),ROUNDUP(D1787/(VLOOKUP(B1787,Reference!$H$70:$AL$112,M1787,FALSE)*C1787),2)))))</f>
        <v/>
      </c>
    </row>
    <row r="1788" spans="6:6" x14ac:dyDescent="0.45">
      <c r="F1788" s="89" t="str">
        <f>IF(B1788="","",IF(E1788="Each",D1788/C1788,IF(E1788="Count",$H$5*D1788/C1788,IF(E1788="Area",ROUNDUP(D1788/(VLOOKUP(B1788,Reference!$H$70:$AL$112,M1788,FALSE)*(C1788/$H$6)),2),ROUNDUP(D1788/(VLOOKUP(B1788,Reference!$H$70:$AL$112,M1788,FALSE)*C1788),2)))))</f>
        <v/>
      </c>
    </row>
    <row r="1789" spans="6:6" x14ac:dyDescent="0.45">
      <c r="F1789" s="89" t="str">
        <f>IF(B1789="","",IF(E1789="Each",D1789/C1789,IF(E1789="Count",$H$5*D1789/C1789,IF(E1789="Area",ROUNDUP(D1789/(VLOOKUP(B1789,Reference!$H$70:$AL$112,M1789,FALSE)*(C1789/$H$6)),2),ROUNDUP(D1789/(VLOOKUP(B1789,Reference!$H$70:$AL$112,M1789,FALSE)*C1789),2)))))</f>
        <v/>
      </c>
    </row>
    <row r="1790" spans="6:6" x14ac:dyDescent="0.45">
      <c r="F1790" s="89" t="str">
        <f>IF(B1790="","",IF(E1790="Each",D1790/C1790,IF(E1790="Count",$H$5*D1790/C1790,IF(E1790="Area",ROUNDUP(D1790/(VLOOKUP(B1790,Reference!$H$70:$AL$112,M1790,FALSE)*(C1790/$H$6)),2),ROUNDUP(D1790/(VLOOKUP(B1790,Reference!$H$70:$AL$112,M1790,FALSE)*C1790),2)))))</f>
        <v/>
      </c>
    </row>
    <row r="1791" spans="6:6" x14ac:dyDescent="0.45">
      <c r="F1791" s="89" t="str">
        <f>IF(B1791="","",IF(E1791="Each",D1791/C1791,IF(E1791="Count",$H$5*D1791/C1791,IF(E1791="Area",ROUNDUP(D1791/(VLOOKUP(B1791,Reference!$H$70:$AL$112,M1791,FALSE)*(C1791/$H$6)),2),ROUNDUP(D1791/(VLOOKUP(B1791,Reference!$H$70:$AL$112,M1791,FALSE)*C1791),2)))))</f>
        <v/>
      </c>
    </row>
    <row r="1792" spans="6:6" x14ac:dyDescent="0.45">
      <c r="F1792" s="89" t="str">
        <f>IF(B1792="","",IF(E1792="Each",D1792/C1792,IF(E1792="Count",$H$5*D1792/C1792,IF(E1792="Area",ROUNDUP(D1792/(VLOOKUP(B1792,Reference!$H$70:$AL$112,M1792,FALSE)*(C1792/$H$6)),2),ROUNDUP(D1792/(VLOOKUP(B1792,Reference!$H$70:$AL$112,M1792,FALSE)*C1792),2)))))</f>
        <v/>
      </c>
    </row>
    <row r="1793" spans="6:6" x14ac:dyDescent="0.45">
      <c r="F1793" s="89" t="str">
        <f>IF(B1793="","",IF(E1793="Each",D1793/C1793,IF(E1793="Count",$H$5*D1793/C1793,IF(E1793="Area",ROUNDUP(D1793/(VLOOKUP(B1793,Reference!$H$70:$AL$112,M1793,FALSE)*(C1793/$H$6)),2),ROUNDUP(D1793/(VLOOKUP(B1793,Reference!$H$70:$AL$112,M1793,FALSE)*C1793),2)))))</f>
        <v/>
      </c>
    </row>
    <row r="1794" spans="6:6" x14ac:dyDescent="0.45">
      <c r="F1794" s="89" t="str">
        <f>IF(B1794="","",IF(E1794="Each",D1794/C1794,IF(E1794="Count",$H$5*D1794/C1794,IF(E1794="Area",ROUNDUP(D1794/(VLOOKUP(B1794,Reference!$H$70:$AL$112,M1794,FALSE)*(C1794/$H$6)),2),ROUNDUP(D1794/(VLOOKUP(B1794,Reference!$H$70:$AL$112,M1794,FALSE)*C1794),2)))))</f>
        <v/>
      </c>
    </row>
    <row r="1795" spans="6:6" x14ac:dyDescent="0.45">
      <c r="F1795" s="89" t="str">
        <f>IF(B1795="","",IF(E1795="Each",D1795/C1795,IF(E1795="Count",$H$5*D1795/C1795,IF(E1795="Area",ROUNDUP(D1795/(VLOOKUP(B1795,Reference!$H$70:$AL$112,M1795,FALSE)*(C1795/$H$6)),2),ROUNDUP(D1795/(VLOOKUP(B1795,Reference!$H$70:$AL$112,M1795,FALSE)*C1795),2)))))</f>
        <v/>
      </c>
    </row>
    <row r="1796" spans="6:6" x14ac:dyDescent="0.45">
      <c r="F1796" s="89" t="str">
        <f>IF(B1796="","",IF(E1796="Each",D1796/C1796,IF(E1796="Count",$H$5*D1796/C1796,IF(E1796="Area",ROUNDUP(D1796/(VLOOKUP(B1796,Reference!$H$70:$AL$112,M1796,FALSE)*(C1796/$H$6)),2),ROUNDUP(D1796/(VLOOKUP(B1796,Reference!$H$70:$AL$112,M1796,FALSE)*C1796),2)))))</f>
        <v/>
      </c>
    </row>
    <row r="1797" spans="6:6" x14ac:dyDescent="0.45">
      <c r="F1797" s="89" t="str">
        <f>IF(B1797="","",IF(E1797="Each",D1797/C1797,IF(E1797="Count",$H$5*D1797/C1797,IF(E1797="Area",ROUNDUP(D1797/(VLOOKUP(B1797,Reference!$H$70:$AL$112,M1797,FALSE)*(C1797/$H$6)),2),ROUNDUP(D1797/(VLOOKUP(B1797,Reference!$H$70:$AL$112,M1797,FALSE)*C1797),2)))))</f>
        <v/>
      </c>
    </row>
    <row r="1798" spans="6:6" x14ac:dyDescent="0.45">
      <c r="F1798" s="89" t="str">
        <f>IF(B1798="","",IF(E1798="Each",D1798/C1798,IF(E1798="Count",$H$5*D1798/C1798,IF(E1798="Area",ROUNDUP(D1798/(VLOOKUP(B1798,Reference!$H$70:$AL$112,M1798,FALSE)*(C1798/$H$6)),2),ROUNDUP(D1798/(VLOOKUP(B1798,Reference!$H$70:$AL$112,M1798,FALSE)*C1798),2)))))</f>
        <v/>
      </c>
    </row>
    <row r="1799" spans="6:6" x14ac:dyDescent="0.45">
      <c r="F1799" s="89" t="str">
        <f>IF(B1799="","",IF(E1799="Each",D1799/C1799,IF(E1799="Count",$H$5*D1799/C1799,IF(E1799="Area",ROUNDUP(D1799/(VLOOKUP(B1799,Reference!$H$70:$AL$112,M1799,FALSE)*(C1799/$H$6)),2),ROUNDUP(D1799/(VLOOKUP(B1799,Reference!$H$70:$AL$112,M1799,FALSE)*C1799),2)))))</f>
        <v/>
      </c>
    </row>
    <row r="1800" spans="6:6" x14ac:dyDescent="0.45">
      <c r="F1800" s="89" t="str">
        <f>IF(B1800="","",IF(E1800="Each",D1800/C1800,IF(E1800="Count",$H$5*D1800/C1800,IF(E1800="Area",ROUNDUP(D1800/(VLOOKUP(B1800,Reference!$H$70:$AL$112,M1800,FALSE)*(C1800/$H$6)),2),ROUNDUP(D1800/(VLOOKUP(B1800,Reference!$H$70:$AL$112,M1800,FALSE)*C1800),2)))))</f>
        <v/>
      </c>
    </row>
    <row r="1801" spans="6:6" x14ac:dyDescent="0.45">
      <c r="F1801" s="89" t="str">
        <f>IF(B1801="","",IF(E1801="Each",D1801/C1801,IF(E1801="Count",$H$5*D1801/C1801,IF(E1801="Area",ROUNDUP(D1801/(VLOOKUP(B1801,Reference!$H$70:$AL$112,M1801,FALSE)*(C1801/$H$6)),2),ROUNDUP(D1801/(VLOOKUP(B1801,Reference!$H$70:$AL$112,M1801,FALSE)*C1801),2)))))</f>
        <v/>
      </c>
    </row>
    <row r="1802" spans="6:6" x14ac:dyDescent="0.45">
      <c r="F1802" s="89" t="str">
        <f>IF(B1802="","",IF(E1802="Each",D1802/C1802,IF(E1802="Count",$H$5*D1802/C1802,IF(E1802="Area",ROUNDUP(D1802/(VLOOKUP(B1802,Reference!$H$70:$AL$112,M1802,FALSE)*(C1802/$H$6)),2),ROUNDUP(D1802/(VLOOKUP(B1802,Reference!$H$70:$AL$112,M1802,FALSE)*C1802),2)))))</f>
        <v/>
      </c>
    </row>
    <row r="1803" spans="6:6" x14ac:dyDescent="0.45">
      <c r="F1803" s="89" t="str">
        <f>IF(B1803="","",IF(E1803="Each",D1803/C1803,IF(E1803="Count",$H$5*D1803/C1803,IF(E1803="Area",ROUNDUP(D1803/(VLOOKUP(B1803,Reference!$H$70:$AL$112,M1803,FALSE)*(C1803/$H$6)),2),ROUNDUP(D1803/(VLOOKUP(B1803,Reference!$H$70:$AL$112,M1803,FALSE)*C1803),2)))))</f>
        <v/>
      </c>
    </row>
    <row r="1804" spans="6:6" x14ac:dyDescent="0.45">
      <c r="F1804" s="89" t="str">
        <f>IF(B1804="","",IF(E1804="Each",D1804/C1804,IF(E1804="Count",$H$5*D1804/C1804,IF(E1804="Area",ROUNDUP(D1804/(VLOOKUP(B1804,Reference!$H$70:$AL$112,M1804,FALSE)*(C1804/$H$6)),2),ROUNDUP(D1804/(VLOOKUP(B1804,Reference!$H$70:$AL$112,M1804,FALSE)*C1804),2)))))</f>
        <v/>
      </c>
    </row>
    <row r="1805" spans="6:6" x14ac:dyDescent="0.45">
      <c r="F1805" s="89" t="str">
        <f>IF(B1805="","",IF(E1805="Each",D1805/C1805,IF(E1805="Count",$H$5*D1805/C1805,IF(E1805="Area",ROUNDUP(D1805/(VLOOKUP(B1805,Reference!$H$70:$AL$112,M1805,FALSE)*(C1805/$H$6)),2),ROUNDUP(D1805/(VLOOKUP(B1805,Reference!$H$70:$AL$112,M1805,FALSE)*C1805),2)))))</f>
        <v/>
      </c>
    </row>
    <row r="1806" spans="6:6" x14ac:dyDescent="0.45">
      <c r="F1806" s="89" t="str">
        <f>IF(B1806="","",IF(E1806="Each",D1806/C1806,IF(E1806="Count",$H$5*D1806/C1806,IF(E1806="Area",ROUNDUP(D1806/(VLOOKUP(B1806,Reference!$H$70:$AL$112,M1806,FALSE)*(C1806/$H$6)),2),ROUNDUP(D1806/(VLOOKUP(B1806,Reference!$H$70:$AL$112,M1806,FALSE)*C1806),2)))))</f>
        <v/>
      </c>
    </row>
    <row r="1807" spans="6:6" x14ac:dyDescent="0.45">
      <c r="F1807" s="89" t="str">
        <f>IF(B1807="","",IF(E1807="Each",D1807/C1807,IF(E1807="Count",$H$5*D1807/C1807,IF(E1807="Area",ROUNDUP(D1807/(VLOOKUP(B1807,Reference!$H$70:$AL$112,M1807,FALSE)*(C1807/$H$6)),2),ROUNDUP(D1807/(VLOOKUP(B1807,Reference!$H$70:$AL$112,M1807,FALSE)*C1807),2)))))</f>
        <v/>
      </c>
    </row>
    <row r="1808" spans="6:6" x14ac:dyDescent="0.45">
      <c r="F1808" s="89" t="str">
        <f>IF(B1808="","",IF(E1808="Each",D1808/C1808,IF(E1808="Count",$H$5*D1808/C1808,IF(E1808="Area",ROUNDUP(D1808/(VLOOKUP(B1808,Reference!$H$70:$AL$112,M1808,FALSE)*(C1808/$H$6)),2),ROUNDUP(D1808/(VLOOKUP(B1808,Reference!$H$70:$AL$112,M1808,FALSE)*C1808),2)))))</f>
        <v/>
      </c>
    </row>
    <row r="1809" spans="6:6" x14ac:dyDescent="0.45">
      <c r="F1809" s="89" t="str">
        <f>IF(B1809="","",IF(E1809="Each",D1809/C1809,IF(E1809="Count",$H$5*D1809/C1809,IF(E1809="Area",ROUNDUP(D1809/(VLOOKUP(B1809,Reference!$H$70:$AL$112,M1809,FALSE)*(C1809/$H$6)),2),ROUNDUP(D1809/(VLOOKUP(B1809,Reference!$H$70:$AL$112,M1809,FALSE)*C1809),2)))))</f>
        <v/>
      </c>
    </row>
    <row r="1810" spans="6:6" x14ac:dyDescent="0.45">
      <c r="F1810" s="89" t="str">
        <f>IF(B1810="","",IF(E1810="Each",D1810/C1810,IF(E1810="Count",$H$5*D1810/C1810,IF(E1810="Area",ROUNDUP(D1810/(VLOOKUP(B1810,Reference!$H$70:$AL$112,M1810,FALSE)*(C1810/$H$6)),2),ROUNDUP(D1810/(VLOOKUP(B1810,Reference!$H$70:$AL$112,M1810,FALSE)*C1810),2)))))</f>
        <v/>
      </c>
    </row>
    <row r="1811" spans="6:6" x14ac:dyDescent="0.45">
      <c r="F1811" s="89" t="str">
        <f>IF(B1811="","",IF(E1811="Each",D1811/C1811,IF(E1811="Count",$H$5*D1811/C1811,IF(E1811="Area",ROUNDUP(D1811/(VLOOKUP(B1811,Reference!$H$70:$AL$112,M1811,FALSE)*(C1811/$H$6)),2),ROUNDUP(D1811/(VLOOKUP(B1811,Reference!$H$70:$AL$112,M1811,FALSE)*C1811),2)))))</f>
        <v/>
      </c>
    </row>
    <row r="1812" spans="6:6" x14ac:dyDescent="0.45">
      <c r="F1812" s="89" t="str">
        <f>IF(B1812="","",IF(E1812="Each",D1812/C1812,IF(E1812="Count",$H$5*D1812/C1812,IF(E1812="Area",ROUNDUP(D1812/(VLOOKUP(B1812,Reference!$H$70:$AL$112,M1812,FALSE)*(C1812/$H$6)),2),ROUNDUP(D1812/(VLOOKUP(B1812,Reference!$H$70:$AL$112,M1812,FALSE)*C1812),2)))))</f>
        <v/>
      </c>
    </row>
    <row r="1813" spans="6:6" x14ac:dyDescent="0.45">
      <c r="F1813" s="89" t="str">
        <f>IF(B1813="","",IF(E1813="Each",D1813/C1813,IF(E1813="Count",$H$5*D1813/C1813,IF(E1813="Area",ROUNDUP(D1813/(VLOOKUP(B1813,Reference!$H$70:$AL$112,M1813,FALSE)*(C1813/$H$6)),2),ROUNDUP(D1813/(VLOOKUP(B1813,Reference!$H$70:$AL$112,M1813,FALSE)*C1813),2)))))</f>
        <v/>
      </c>
    </row>
    <row r="1814" spans="6:6" x14ac:dyDescent="0.45">
      <c r="F1814" s="89" t="str">
        <f>IF(B1814="","",IF(E1814="Each",D1814/C1814,IF(E1814="Count",$H$5*D1814/C1814,IF(E1814="Area",ROUNDUP(D1814/(VLOOKUP(B1814,Reference!$H$70:$AL$112,M1814,FALSE)*(C1814/$H$6)),2),ROUNDUP(D1814/(VLOOKUP(B1814,Reference!$H$70:$AL$112,M1814,FALSE)*C1814),2)))))</f>
        <v/>
      </c>
    </row>
    <row r="1815" spans="6:6" x14ac:dyDescent="0.45">
      <c r="F1815" s="89" t="str">
        <f>IF(B1815="","",IF(E1815="Each",D1815/C1815,IF(E1815="Count",$H$5*D1815/C1815,IF(E1815="Area",ROUNDUP(D1815/(VLOOKUP(B1815,Reference!$H$70:$AL$112,M1815,FALSE)*(C1815/$H$6)),2),ROUNDUP(D1815/(VLOOKUP(B1815,Reference!$H$70:$AL$112,M1815,FALSE)*C1815),2)))))</f>
        <v/>
      </c>
    </row>
    <row r="1816" spans="6:6" x14ac:dyDescent="0.45">
      <c r="F1816" s="89" t="str">
        <f>IF(B1816="","",IF(E1816="Each",D1816/C1816,IF(E1816="Count",$H$5*D1816/C1816,IF(E1816="Area",ROUNDUP(D1816/(VLOOKUP(B1816,Reference!$H$70:$AL$112,M1816,FALSE)*(C1816/$H$6)),2),ROUNDUP(D1816/(VLOOKUP(B1816,Reference!$H$70:$AL$112,M1816,FALSE)*C1816),2)))))</f>
        <v/>
      </c>
    </row>
    <row r="1817" spans="6:6" x14ac:dyDescent="0.45">
      <c r="F1817" s="89" t="str">
        <f>IF(B1817="","",IF(E1817="Each",D1817/C1817,IF(E1817="Count",$H$5*D1817/C1817,IF(E1817="Area",ROUNDUP(D1817/(VLOOKUP(B1817,Reference!$H$70:$AL$112,M1817,FALSE)*(C1817/$H$6)),2),ROUNDUP(D1817/(VLOOKUP(B1817,Reference!$H$70:$AL$112,M1817,FALSE)*C1817),2)))))</f>
        <v/>
      </c>
    </row>
    <row r="1818" spans="6:6" x14ac:dyDescent="0.45">
      <c r="F1818" s="89" t="str">
        <f>IF(B1818="","",IF(E1818="Each",D1818/C1818,IF(E1818="Count",$H$5*D1818/C1818,IF(E1818="Area",ROUNDUP(D1818/(VLOOKUP(B1818,Reference!$H$70:$AL$112,M1818,FALSE)*(C1818/$H$6)),2),ROUNDUP(D1818/(VLOOKUP(B1818,Reference!$H$70:$AL$112,M1818,FALSE)*C1818),2)))))</f>
        <v/>
      </c>
    </row>
    <row r="1819" spans="6:6" x14ac:dyDescent="0.45">
      <c r="F1819" s="89" t="str">
        <f>IF(B1819="","",IF(E1819="Each",D1819/C1819,IF(E1819="Count",$H$5*D1819/C1819,IF(E1819="Area",ROUNDUP(D1819/(VLOOKUP(B1819,Reference!$H$70:$AL$112,M1819,FALSE)*(C1819/$H$6)),2),ROUNDUP(D1819/(VLOOKUP(B1819,Reference!$H$70:$AL$112,M1819,FALSE)*C1819),2)))))</f>
        <v/>
      </c>
    </row>
    <row r="1820" spans="6:6" x14ac:dyDescent="0.45">
      <c r="F1820" s="89" t="str">
        <f>IF(B1820="","",IF(E1820="Each",D1820/C1820,IF(E1820="Count",$H$5*D1820/C1820,IF(E1820="Area",ROUNDUP(D1820/(VLOOKUP(B1820,Reference!$H$70:$AL$112,M1820,FALSE)*(C1820/$H$6)),2),ROUNDUP(D1820/(VLOOKUP(B1820,Reference!$H$70:$AL$112,M1820,FALSE)*C1820),2)))))</f>
        <v/>
      </c>
    </row>
    <row r="1821" spans="6:6" x14ac:dyDescent="0.45">
      <c r="F1821" s="89" t="str">
        <f>IF(B1821="","",IF(E1821="Each",D1821/C1821,IF(E1821="Count",$H$5*D1821/C1821,IF(E1821="Area",ROUNDUP(D1821/(VLOOKUP(B1821,Reference!$H$70:$AL$112,M1821,FALSE)*(C1821/$H$6)),2),ROUNDUP(D1821/(VLOOKUP(B1821,Reference!$H$70:$AL$112,M1821,FALSE)*C1821),2)))))</f>
        <v/>
      </c>
    </row>
    <row r="1822" spans="6:6" x14ac:dyDescent="0.45">
      <c r="F1822" s="89" t="str">
        <f>IF(B1822="","",IF(E1822="Each",D1822/C1822,IF(E1822="Count",$H$5*D1822/C1822,IF(E1822="Area",ROUNDUP(D1822/(VLOOKUP(B1822,Reference!$H$70:$AL$112,M1822,FALSE)*(C1822/$H$6)),2),ROUNDUP(D1822/(VLOOKUP(B1822,Reference!$H$70:$AL$112,M1822,FALSE)*C1822),2)))))</f>
        <v/>
      </c>
    </row>
    <row r="1823" spans="6:6" x14ac:dyDescent="0.45">
      <c r="F1823" s="89" t="str">
        <f>IF(B1823="","",IF(E1823="Each",D1823/C1823,IF(E1823="Count",$H$5*D1823/C1823,IF(E1823="Area",ROUNDUP(D1823/(VLOOKUP(B1823,Reference!$H$70:$AL$112,M1823,FALSE)*(C1823/$H$6)),2),ROUNDUP(D1823/(VLOOKUP(B1823,Reference!$H$70:$AL$112,M1823,FALSE)*C1823),2)))))</f>
        <v/>
      </c>
    </row>
    <row r="1824" spans="6:6" x14ac:dyDescent="0.45">
      <c r="F1824" s="89" t="str">
        <f>IF(B1824="","",IF(E1824="Each",D1824/C1824,IF(E1824="Count",$H$5*D1824/C1824,IF(E1824="Area",ROUNDUP(D1824/(VLOOKUP(B1824,Reference!$H$70:$AL$112,M1824,FALSE)*(C1824/$H$6)),2),ROUNDUP(D1824/(VLOOKUP(B1824,Reference!$H$70:$AL$112,M1824,FALSE)*C1824),2)))))</f>
        <v/>
      </c>
    </row>
    <row r="1825" spans="6:6" x14ac:dyDescent="0.45">
      <c r="F1825" s="89" t="str">
        <f>IF(B1825="","",IF(E1825="Each",D1825/C1825,IF(E1825="Count",$H$5*D1825/C1825,IF(E1825="Area",ROUNDUP(D1825/(VLOOKUP(B1825,Reference!$H$70:$AL$112,M1825,FALSE)*(C1825/$H$6)),2),ROUNDUP(D1825/(VLOOKUP(B1825,Reference!$H$70:$AL$112,M1825,FALSE)*C1825),2)))))</f>
        <v/>
      </c>
    </row>
    <row r="1826" spans="6:6" x14ac:dyDescent="0.45">
      <c r="F1826" s="89" t="str">
        <f>IF(B1826="","",IF(E1826="Each",D1826/C1826,IF(E1826="Count",$H$5*D1826/C1826,IF(E1826="Area",ROUNDUP(D1826/(VLOOKUP(B1826,Reference!$H$70:$AL$112,M1826,FALSE)*(C1826/$H$6)),2),ROUNDUP(D1826/(VLOOKUP(B1826,Reference!$H$70:$AL$112,M1826,FALSE)*C1826),2)))))</f>
        <v/>
      </c>
    </row>
    <row r="1827" spans="6:6" x14ac:dyDescent="0.45">
      <c r="F1827" s="89" t="str">
        <f>IF(B1827="","",IF(E1827="Each",D1827/C1827,IF(E1827="Count",$H$5*D1827/C1827,IF(E1827="Area",ROUNDUP(D1827/(VLOOKUP(B1827,Reference!$H$70:$AL$112,M1827,FALSE)*(C1827/$H$6)),2),ROUNDUP(D1827/(VLOOKUP(B1827,Reference!$H$70:$AL$112,M1827,FALSE)*C1827),2)))))</f>
        <v/>
      </c>
    </row>
    <row r="1828" spans="6:6" x14ac:dyDescent="0.45">
      <c r="F1828" s="89" t="str">
        <f>IF(B1828="","",IF(E1828="Each",D1828/C1828,IF(E1828="Count",$H$5*D1828/C1828,IF(E1828="Area",ROUNDUP(D1828/(VLOOKUP(B1828,Reference!$H$70:$AL$112,M1828,FALSE)*(C1828/$H$6)),2),ROUNDUP(D1828/(VLOOKUP(B1828,Reference!$H$70:$AL$112,M1828,FALSE)*C1828),2)))))</f>
        <v/>
      </c>
    </row>
    <row r="1829" spans="6:6" x14ac:dyDescent="0.45">
      <c r="F1829" s="89" t="str">
        <f>IF(B1829="","",IF(E1829="Each",D1829/C1829,IF(E1829="Count",$H$5*D1829/C1829,IF(E1829="Area",ROUNDUP(D1829/(VLOOKUP(B1829,Reference!$H$70:$AL$112,M1829,FALSE)*(C1829/$H$6)),2),ROUNDUP(D1829/(VLOOKUP(B1829,Reference!$H$70:$AL$112,M1829,FALSE)*C1829),2)))))</f>
        <v/>
      </c>
    </row>
    <row r="1830" spans="6:6" x14ac:dyDescent="0.45">
      <c r="F1830" s="89" t="str">
        <f>IF(B1830="","",IF(E1830="Each",D1830/C1830,IF(E1830="Count",$H$5*D1830/C1830,IF(E1830="Area",ROUNDUP(D1830/(VLOOKUP(B1830,Reference!$H$70:$AL$112,M1830,FALSE)*(C1830/$H$6)),2),ROUNDUP(D1830/(VLOOKUP(B1830,Reference!$H$70:$AL$112,M1830,FALSE)*C1830),2)))))</f>
        <v/>
      </c>
    </row>
    <row r="1831" spans="6:6" x14ac:dyDescent="0.45">
      <c r="F1831" s="89" t="str">
        <f>IF(B1831="","",IF(E1831="Each",D1831/C1831,IF(E1831="Count",$H$5*D1831/C1831,IF(E1831="Area",ROUNDUP(D1831/(VLOOKUP(B1831,Reference!$H$70:$AL$112,M1831,FALSE)*(C1831/$H$6)),2),ROUNDUP(D1831/(VLOOKUP(B1831,Reference!$H$70:$AL$112,M1831,FALSE)*C1831),2)))))</f>
        <v/>
      </c>
    </row>
    <row r="1832" spans="6:6" x14ac:dyDescent="0.45">
      <c r="F1832" s="89" t="str">
        <f>IF(B1832="","",IF(E1832="Each",D1832/C1832,IF(E1832="Count",$H$5*D1832/C1832,IF(E1832="Area",ROUNDUP(D1832/(VLOOKUP(B1832,Reference!$H$70:$AL$112,M1832,FALSE)*(C1832/$H$6)),2),ROUNDUP(D1832/(VLOOKUP(B1832,Reference!$H$70:$AL$112,M1832,FALSE)*C1832),2)))))</f>
        <v/>
      </c>
    </row>
    <row r="1833" spans="6:6" x14ac:dyDescent="0.45">
      <c r="F1833" s="89" t="str">
        <f>IF(B1833="","",IF(E1833="Each",D1833/C1833,IF(E1833="Count",$H$5*D1833/C1833,IF(E1833="Area",ROUNDUP(D1833/(VLOOKUP(B1833,Reference!$H$70:$AL$112,M1833,FALSE)*(C1833/$H$6)),2),ROUNDUP(D1833/(VLOOKUP(B1833,Reference!$H$70:$AL$112,M1833,FALSE)*C1833),2)))))</f>
        <v/>
      </c>
    </row>
    <row r="1834" spans="6:6" x14ac:dyDescent="0.45">
      <c r="F1834" s="89" t="str">
        <f>IF(B1834="","",IF(E1834="Each",D1834/C1834,IF(E1834="Count",$H$5*D1834/C1834,IF(E1834="Area",ROUNDUP(D1834/(VLOOKUP(B1834,Reference!$H$70:$AL$112,M1834,FALSE)*(C1834/$H$6)),2),ROUNDUP(D1834/(VLOOKUP(B1834,Reference!$H$70:$AL$112,M1834,FALSE)*C1834),2)))))</f>
        <v/>
      </c>
    </row>
    <row r="1835" spans="6:6" x14ac:dyDescent="0.45">
      <c r="F1835" s="89" t="str">
        <f>IF(B1835="","",IF(E1835="Each",D1835/C1835,IF(E1835="Count",$H$5*D1835/C1835,IF(E1835="Area",ROUNDUP(D1835/(VLOOKUP(B1835,Reference!$H$70:$AL$112,M1835,FALSE)*(C1835/$H$6)),2),ROUNDUP(D1835/(VLOOKUP(B1835,Reference!$H$70:$AL$112,M1835,FALSE)*C1835),2)))))</f>
        <v/>
      </c>
    </row>
    <row r="1836" spans="6:6" x14ac:dyDescent="0.45">
      <c r="F1836" s="89" t="str">
        <f>IF(B1836="","",IF(E1836="Each",D1836/C1836,IF(E1836="Count",$H$5*D1836/C1836,IF(E1836="Area",ROUNDUP(D1836/(VLOOKUP(B1836,Reference!$H$70:$AL$112,M1836,FALSE)*(C1836/$H$6)),2),ROUNDUP(D1836/(VLOOKUP(B1836,Reference!$H$70:$AL$112,M1836,FALSE)*C1836),2)))))</f>
        <v/>
      </c>
    </row>
    <row r="1837" spans="6:6" x14ac:dyDescent="0.45">
      <c r="F1837" s="89" t="str">
        <f>IF(B1837="","",IF(E1837="Each",D1837/C1837,IF(E1837="Count",$H$5*D1837/C1837,IF(E1837="Area",ROUNDUP(D1837/(VLOOKUP(B1837,Reference!$H$70:$AL$112,M1837,FALSE)*(C1837/$H$6)),2),ROUNDUP(D1837/(VLOOKUP(B1837,Reference!$H$70:$AL$112,M1837,FALSE)*C1837),2)))))</f>
        <v/>
      </c>
    </row>
    <row r="1838" spans="6:6" x14ac:dyDescent="0.45">
      <c r="F1838" s="89" t="str">
        <f>IF(B1838="","",IF(E1838="Each",D1838/C1838,IF(E1838="Count",$H$5*D1838/C1838,IF(E1838="Area",ROUNDUP(D1838/(VLOOKUP(B1838,Reference!$H$70:$AL$112,M1838,FALSE)*(C1838/$H$6)),2),ROUNDUP(D1838/(VLOOKUP(B1838,Reference!$H$70:$AL$112,M1838,FALSE)*C1838),2)))))</f>
        <v/>
      </c>
    </row>
    <row r="1839" spans="6:6" x14ac:dyDescent="0.45">
      <c r="F1839" s="89" t="str">
        <f>IF(B1839="","",IF(E1839="Each",D1839/C1839,IF(E1839="Count",$H$5*D1839/C1839,IF(E1839="Area",ROUNDUP(D1839/(VLOOKUP(B1839,Reference!$H$70:$AL$112,M1839,FALSE)*(C1839/$H$6)),2),ROUNDUP(D1839/(VLOOKUP(B1839,Reference!$H$70:$AL$112,M1839,FALSE)*C1839),2)))))</f>
        <v/>
      </c>
    </row>
    <row r="1840" spans="6:6" x14ac:dyDescent="0.45">
      <c r="F1840" s="89" t="str">
        <f>IF(B1840="","",IF(E1840="Each",D1840/C1840,IF(E1840="Count",$H$5*D1840/C1840,IF(E1840="Area",ROUNDUP(D1840/(VLOOKUP(B1840,Reference!$H$70:$AL$112,M1840,FALSE)*(C1840/$H$6)),2),ROUNDUP(D1840/(VLOOKUP(B1840,Reference!$H$70:$AL$112,M1840,FALSE)*C1840),2)))))</f>
        <v/>
      </c>
    </row>
    <row r="1841" spans="6:6" x14ac:dyDescent="0.45">
      <c r="F1841" s="89" t="str">
        <f>IF(B1841="","",IF(E1841="Each",D1841/C1841,IF(E1841="Count",$H$5*D1841/C1841,IF(E1841="Area",ROUNDUP(D1841/(VLOOKUP(B1841,Reference!$H$70:$AL$112,M1841,FALSE)*(C1841/$H$6)),2),ROUNDUP(D1841/(VLOOKUP(B1841,Reference!$H$70:$AL$112,M1841,FALSE)*C1841),2)))))</f>
        <v/>
      </c>
    </row>
    <row r="1842" spans="6:6" x14ac:dyDescent="0.45">
      <c r="F1842" s="89" t="str">
        <f>IF(B1842="","",IF(E1842="Each",D1842/C1842,IF(E1842="Count",$H$5*D1842/C1842,IF(E1842="Area",ROUNDUP(D1842/(VLOOKUP(B1842,Reference!$H$70:$AL$112,M1842,FALSE)*(C1842/$H$6)),2),ROUNDUP(D1842/(VLOOKUP(B1842,Reference!$H$70:$AL$112,M1842,FALSE)*C1842),2)))))</f>
        <v/>
      </c>
    </row>
    <row r="1843" spans="6:6" x14ac:dyDescent="0.45">
      <c r="F1843" s="89" t="str">
        <f>IF(B1843="","",IF(E1843="Each",D1843/C1843,IF(E1843="Count",$H$5*D1843/C1843,IF(E1843="Area",ROUNDUP(D1843/(VLOOKUP(B1843,Reference!$H$70:$AL$112,M1843,FALSE)*(C1843/$H$6)),2),ROUNDUP(D1843/(VLOOKUP(B1843,Reference!$H$70:$AL$112,M1843,FALSE)*C1843),2)))))</f>
        <v/>
      </c>
    </row>
    <row r="1844" spans="6:6" x14ac:dyDescent="0.45">
      <c r="F1844" s="89" t="str">
        <f>IF(B1844="","",IF(E1844="Each",D1844/C1844,IF(E1844="Count",$H$5*D1844/C1844,IF(E1844="Area",ROUNDUP(D1844/(VLOOKUP(B1844,Reference!$H$70:$AL$112,M1844,FALSE)*(C1844/$H$6)),2),ROUNDUP(D1844/(VLOOKUP(B1844,Reference!$H$70:$AL$112,M1844,FALSE)*C1844),2)))))</f>
        <v/>
      </c>
    </row>
    <row r="1845" spans="6:6" x14ac:dyDescent="0.45">
      <c r="F1845" s="89" t="str">
        <f>IF(B1845="","",IF(E1845="Each",D1845/C1845,IF(E1845="Count",$H$5*D1845/C1845,IF(E1845="Area",ROUNDUP(D1845/(VLOOKUP(B1845,Reference!$H$70:$AL$112,M1845,FALSE)*(C1845/$H$6)),2),ROUNDUP(D1845/(VLOOKUP(B1845,Reference!$H$70:$AL$112,M1845,FALSE)*C1845),2)))))</f>
        <v/>
      </c>
    </row>
    <row r="1846" spans="6:6" x14ac:dyDescent="0.45">
      <c r="F1846" s="89" t="str">
        <f>IF(B1846="","",IF(E1846="Each",D1846/C1846,IF(E1846="Count",$H$5*D1846/C1846,IF(E1846="Area",ROUNDUP(D1846/(VLOOKUP(B1846,Reference!$H$70:$AL$112,M1846,FALSE)*(C1846/$H$6)),2),ROUNDUP(D1846/(VLOOKUP(B1846,Reference!$H$70:$AL$112,M1846,FALSE)*C1846),2)))))</f>
        <v/>
      </c>
    </row>
    <row r="1847" spans="6:6" x14ac:dyDescent="0.45">
      <c r="F1847" s="89" t="str">
        <f>IF(B1847="","",IF(E1847="Each",D1847/C1847,IF(E1847="Count",$H$5*D1847/C1847,IF(E1847="Area",ROUNDUP(D1847/(VLOOKUP(B1847,Reference!$H$70:$AL$112,M1847,FALSE)*(C1847/$H$6)),2),ROUNDUP(D1847/(VLOOKUP(B1847,Reference!$H$70:$AL$112,M1847,FALSE)*C1847),2)))))</f>
        <v/>
      </c>
    </row>
    <row r="1848" spans="6:6" x14ac:dyDescent="0.45">
      <c r="F1848" s="89" t="str">
        <f>IF(B1848="","",IF(E1848="Each",D1848/C1848,IF(E1848="Count",$H$5*D1848/C1848,IF(E1848="Area",ROUNDUP(D1848/(VLOOKUP(B1848,Reference!$H$70:$AL$112,M1848,FALSE)*(C1848/$H$6)),2),ROUNDUP(D1848/(VLOOKUP(B1848,Reference!$H$70:$AL$112,M1848,FALSE)*C1848),2)))))</f>
        <v/>
      </c>
    </row>
    <row r="1849" spans="6:6" x14ac:dyDescent="0.45">
      <c r="F1849" s="89" t="str">
        <f>IF(B1849="","",IF(E1849="Each",D1849/C1849,IF(E1849="Count",$H$5*D1849/C1849,IF(E1849="Area",ROUNDUP(D1849/(VLOOKUP(B1849,Reference!$H$70:$AL$112,M1849,FALSE)*(C1849/$H$6)),2),ROUNDUP(D1849/(VLOOKUP(B1849,Reference!$H$70:$AL$112,M1849,FALSE)*C1849),2)))))</f>
        <v/>
      </c>
    </row>
    <row r="1850" spans="6:6" x14ac:dyDescent="0.45">
      <c r="F1850" s="89" t="str">
        <f>IF(B1850="","",IF(E1850="Each",D1850/C1850,IF(E1850="Count",$H$5*D1850/C1850,IF(E1850="Area",ROUNDUP(D1850/(VLOOKUP(B1850,Reference!$H$70:$AL$112,M1850,FALSE)*(C1850/$H$6)),2),ROUNDUP(D1850/(VLOOKUP(B1850,Reference!$H$70:$AL$112,M1850,FALSE)*C1850),2)))))</f>
        <v/>
      </c>
    </row>
    <row r="1851" spans="6:6" x14ac:dyDescent="0.45">
      <c r="F1851" s="89" t="str">
        <f>IF(B1851="","",IF(E1851="Each",D1851/C1851,IF(E1851="Count",$H$5*D1851/C1851,IF(E1851="Area",ROUNDUP(D1851/(VLOOKUP(B1851,Reference!$H$70:$AL$112,M1851,FALSE)*(C1851/$H$6)),2),ROUNDUP(D1851/(VLOOKUP(B1851,Reference!$H$70:$AL$112,M1851,FALSE)*C1851),2)))))</f>
        <v/>
      </c>
    </row>
    <row r="1852" spans="6:6" x14ac:dyDescent="0.45">
      <c r="F1852" s="89" t="str">
        <f>IF(B1852="","",IF(E1852="Each",D1852/C1852,IF(E1852="Count",$H$5*D1852/C1852,IF(E1852="Area",ROUNDUP(D1852/(VLOOKUP(B1852,Reference!$H$70:$AL$112,M1852,FALSE)*(C1852/$H$6)),2),ROUNDUP(D1852/(VLOOKUP(B1852,Reference!$H$70:$AL$112,M1852,FALSE)*C1852),2)))))</f>
        <v/>
      </c>
    </row>
    <row r="1853" spans="6:6" x14ac:dyDescent="0.45">
      <c r="F1853" s="89" t="str">
        <f>IF(B1853="","",IF(E1853="Each",D1853/C1853,IF(E1853="Count",$H$5*D1853/C1853,IF(E1853="Area",ROUNDUP(D1853/(VLOOKUP(B1853,Reference!$H$70:$AL$112,M1853,FALSE)*(C1853/$H$6)),2),ROUNDUP(D1853/(VLOOKUP(B1853,Reference!$H$70:$AL$112,M1853,FALSE)*C1853),2)))))</f>
        <v/>
      </c>
    </row>
    <row r="1854" spans="6:6" x14ac:dyDescent="0.45">
      <c r="F1854" s="89" t="str">
        <f>IF(B1854="","",IF(E1854="Each",D1854/C1854,IF(E1854="Count",$H$5*D1854/C1854,IF(E1854="Area",ROUNDUP(D1854/(VLOOKUP(B1854,Reference!$H$70:$AL$112,M1854,FALSE)*(C1854/$H$6)),2),ROUNDUP(D1854/(VLOOKUP(B1854,Reference!$H$70:$AL$112,M1854,FALSE)*C1854),2)))))</f>
        <v/>
      </c>
    </row>
    <row r="1855" spans="6:6" x14ac:dyDescent="0.45">
      <c r="F1855" s="89" t="str">
        <f>IF(B1855="","",IF(E1855="Each",D1855/C1855,IF(E1855="Count",$H$5*D1855/C1855,IF(E1855="Area",ROUNDUP(D1855/(VLOOKUP(B1855,Reference!$H$70:$AL$112,M1855,FALSE)*(C1855/$H$6)),2),ROUNDUP(D1855/(VLOOKUP(B1855,Reference!$H$70:$AL$112,M1855,FALSE)*C1855),2)))))</f>
        <v/>
      </c>
    </row>
    <row r="1856" spans="6:6" x14ac:dyDescent="0.45">
      <c r="F1856" s="89" t="str">
        <f>IF(B1856="","",IF(E1856="Each",D1856/C1856,IF(E1856="Count",$H$5*D1856/C1856,IF(E1856="Area",ROUNDUP(D1856/(VLOOKUP(B1856,Reference!$H$70:$AL$112,M1856,FALSE)*(C1856/$H$6)),2),ROUNDUP(D1856/(VLOOKUP(B1856,Reference!$H$70:$AL$112,M1856,FALSE)*C1856),2)))))</f>
        <v/>
      </c>
    </row>
    <row r="1857" spans="6:6" x14ac:dyDescent="0.45">
      <c r="F1857" s="89" t="str">
        <f>IF(B1857="","",IF(E1857="Each",D1857/C1857,IF(E1857="Count",$H$5*D1857/C1857,IF(E1857="Area",ROUNDUP(D1857/(VLOOKUP(B1857,Reference!$H$70:$AL$112,M1857,FALSE)*(C1857/$H$6)),2),ROUNDUP(D1857/(VLOOKUP(B1857,Reference!$H$70:$AL$112,M1857,FALSE)*C1857),2)))))</f>
        <v/>
      </c>
    </row>
    <row r="1858" spans="6:6" x14ac:dyDescent="0.45">
      <c r="F1858" s="89" t="str">
        <f>IF(B1858="","",IF(E1858="Each",D1858/C1858,IF(E1858="Count",$H$5*D1858/C1858,IF(E1858="Area",ROUNDUP(D1858/(VLOOKUP(B1858,Reference!$H$70:$AL$112,M1858,FALSE)*(C1858/$H$6)),2),ROUNDUP(D1858/(VLOOKUP(B1858,Reference!$H$70:$AL$112,M1858,FALSE)*C1858),2)))))</f>
        <v/>
      </c>
    </row>
    <row r="1859" spans="6:6" x14ac:dyDescent="0.45">
      <c r="F1859" s="89" t="str">
        <f>IF(B1859="","",IF(E1859="Each",D1859/C1859,IF(E1859="Count",$H$5*D1859/C1859,IF(E1859="Area",ROUNDUP(D1859/(VLOOKUP(B1859,Reference!$H$70:$AL$112,M1859,FALSE)*(C1859/$H$6)),2),ROUNDUP(D1859/(VLOOKUP(B1859,Reference!$H$70:$AL$112,M1859,FALSE)*C1859),2)))))</f>
        <v/>
      </c>
    </row>
    <row r="1860" spans="6:6" x14ac:dyDescent="0.45">
      <c r="F1860" s="89" t="str">
        <f>IF(B1860="","",IF(E1860="Each",D1860/C1860,IF(E1860="Count",$H$5*D1860/C1860,IF(E1860="Area",ROUNDUP(D1860/(VLOOKUP(B1860,Reference!$H$70:$AL$112,M1860,FALSE)*(C1860/$H$6)),2),ROUNDUP(D1860/(VLOOKUP(B1860,Reference!$H$70:$AL$112,M1860,FALSE)*C1860),2)))))</f>
        <v/>
      </c>
    </row>
    <row r="1861" spans="6:6" x14ac:dyDescent="0.45">
      <c r="F1861" s="89" t="str">
        <f>IF(B1861="","",IF(E1861="Each",D1861/C1861,IF(E1861="Count",$H$5*D1861/C1861,IF(E1861="Area",ROUNDUP(D1861/(VLOOKUP(B1861,Reference!$H$70:$AL$112,M1861,FALSE)*(C1861/$H$6)),2),ROUNDUP(D1861/(VLOOKUP(B1861,Reference!$H$70:$AL$112,M1861,FALSE)*C1861),2)))))</f>
        <v/>
      </c>
    </row>
    <row r="1862" spans="6:6" x14ac:dyDescent="0.45">
      <c r="F1862" s="89" t="str">
        <f>IF(B1862="","",IF(E1862="Each",D1862/C1862,IF(E1862="Count",$H$5*D1862/C1862,IF(E1862="Area",ROUNDUP(D1862/(VLOOKUP(B1862,Reference!$H$70:$AL$112,M1862,FALSE)*(C1862/$H$6)),2),ROUNDUP(D1862/(VLOOKUP(B1862,Reference!$H$70:$AL$112,M1862,FALSE)*C1862),2)))))</f>
        <v/>
      </c>
    </row>
    <row r="1863" spans="6:6" x14ac:dyDescent="0.45">
      <c r="F1863" s="89" t="str">
        <f>IF(B1863="","",IF(E1863="Each",D1863/C1863,IF(E1863="Count",$H$5*D1863/C1863,IF(E1863="Area",ROUNDUP(D1863/(VLOOKUP(B1863,Reference!$H$70:$AL$112,M1863,FALSE)*(C1863/$H$6)),2),ROUNDUP(D1863/(VLOOKUP(B1863,Reference!$H$70:$AL$112,M1863,FALSE)*C1863),2)))))</f>
        <v/>
      </c>
    </row>
    <row r="1864" spans="6:6" x14ac:dyDescent="0.45">
      <c r="F1864" s="89" t="str">
        <f>IF(B1864="","",IF(E1864="Each",D1864/C1864,IF(E1864="Count",$H$5*D1864/C1864,IF(E1864="Area",ROUNDUP(D1864/(VLOOKUP(B1864,Reference!$H$70:$AL$112,M1864,FALSE)*(C1864/$H$6)),2),ROUNDUP(D1864/(VLOOKUP(B1864,Reference!$H$70:$AL$112,M1864,FALSE)*C1864),2)))))</f>
        <v/>
      </c>
    </row>
    <row r="1865" spans="6:6" x14ac:dyDescent="0.45">
      <c r="F1865" s="89" t="str">
        <f>IF(B1865="","",IF(E1865="Each",D1865/C1865,IF(E1865="Count",$H$5*D1865/C1865,IF(E1865="Area",ROUNDUP(D1865/(VLOOKUP(B1865,Reference!$H$70:$AL$112,M1865,FALSE)*(C1865/$H$6)),2),ROUNDUP(D1865/(VLOOKUP(B1865,Reference!$H$70:$AL$112,M1865,FALSE)*C1865),2)))))</f>
        <v/>
      </c>
    </row>
    <row r="1866" spans="6:6" x14ac:dyDescent="0.45">
      <c r="F1866" s="89" t="str">
        <f>IF(B1866="","",IF(E1866="Each",D1866/C1866,IF(E1866="Count",$H$5*D1866/C1866,IF(E1866="Area",ROUNDUP(D1866/(VLOOKUP(B1866,Reference!$H$70:$AL$112,M1866,FALSE)*(C1866/$H$6)),2),ROUNDUP(D1866/(VLOOKUP(B1866,Reference!$H$70:$AL$112,M1866,FALSE)*C1866),2)))))</f>
        <v/>
      </c>
    </row>
    <row r="1867" spans="6:6" x14ac:dyDescent="0.45">
      <c r="F1867" s="89" t="str">
        <f>IF(B1867="","",IF(E1867="Each",D1867/C1867,IF(E1867="Count",$H$5*D1867/C1867,IF(E1867="Area",ROUNDUP(D1867/(VLOOKUP(B1867,Reference!$H$70:$AL$112,M1867,FALSE)*(C1867/$H$6)),2),ROUNDUP(D1867/(VLOOKUP(B1867,Reference!$H$70:$AL$112,M1867,FALSE)*C1867),2)))))</f>
        <v/>
      </c>
    </row>
    <row r="1868" spans="6:6" x14ac:dyDescent="0.45">
      <c r="F1868" s="89" t="str">
        <f>IF(B1868="","",IF(E1868="Each",D1868/C1868,IF(E1868="Count",$H$5*D1868/C1868,IF(E1868="Area",ROUNDUP(D1868/(VLOOKUP(B1868,Reference!$H$70:$AL$112,M1868,FALSE)*(C1868/$H$6)),2),ROUNDUP(D1868/(VLOOKUP(B1868,Reference!$H$70:$AL$112,M1868,FALSE)*C1868),2)))))</f>
        <v/>
      </c>
    </row>
    <row r="1869" spans="6:6" x14ac:dyDescent="0.45">
      <c r="F1869" s="89" t="str">
        <f>IF(B1869="","",IF(E1869="Each",D1869/C1869,IF(E1869="Count",$H$5*D1869/C1869,IF(E1869="Area",ROUNDUP(D1869/(VLOOKUP(B1869,Reference!$H$70:$AL$112,M1869,FALSE)*(C1869/$H$6)),2),ROUNDUP(D1869/(VLOOKUP(B1869,Reference!$H$70:$AL$112,M1869,FALSE)*C1869),2)))))</f>
        <v/>
      </c>
    </row>
    <row r="1870" spans="6:6" x14ac:dyDescent="0.45">
      <c r="F1870" s="89" t="str">
        <f>IF(B1870="","",IF(E1870="Each",D1870/C1870,IF(E1870="Count",$H$5*D1870/C1870,IF(E1870="Area",ROUNDUP(D1870/(VLOOKUP(B1870,Reference!$H$70:$AL$112,M1870,FALSE)*(C1870/$H$6)),2),ROUNDUP(D1870/(VLOOKUP(B1870,Reference!$H$70:$AL$112,M1870,FALSE)*C1870),2)))))</f>
        <v/>
      </c>
    </row>
    <row r="1871" spans="6:6" x14ac:dyDescent="0.45">
      <c r="F1871" s="89" t="str">
        <f>IF(B1871="","",IF(E1871="Each",D1871/C1871,IF(E1871="Count",$H$5*D1871/C1871,IF(E1871="Area",ROUNDUP(D1871/(VLOOKUP(B1871,Reference!$H$70:$AL$112,M1871,FALSE)*(C1871/$H$6)),2),ROUNDUP(D1871/(VLOOKUP(B1871,Reference!$H$70:$AL$112,M1871,FALSE)*C1871),2)))))</f>
        <v/>
      </c>
    </row>
    <row r="1872" spans="6:6" x14ac:dyDescent="0.45">
      <c r="F1872" s="89" t="str">
        <f>IF(B1872="","",IF(E1872="Each",D1872/C1872,IF(E1872="Count",$H$5*D1872/C1872,IF(E1872="Area",ROUNDUP(D1872/(VLOOKUP(B1872,Reference!$H$70:$AL$112,M1872,FALSE)*(C1872/$H$6)),2),ROUNDUP(D1872/(VLOOKUP(B1872,Reference!$H$70:$AL$112,M1872,FALSE)*C1872),2)))))</f>
        <v/>
      </c>
    </row>
    <row r="1873" spans="6:6" x14ac:dyDescent="0.45">
      <c r="F1873" s="89" t="str">
        <f>IF(B1873="","",IF(E1873="Each",D1873/C1873,IF(E1873="Count",$H$5*D1873/C1873,IF(E1873="Area",ROUNDUP(D1873/(VLOOKUP(B1873,Reference!$H$70:$AL$112,M1873,FALSE)*(C1873/$H$6)),2),ROUNDUP(D1873/(VLOOKUP(B1873,Reference!$H$70:$AL$112,M1873,FALSE)*C1873),2)))))</f>
        <v/>
      </c>
    </row>
    <row r="1874" spans="6:6" x14ac:dyDescent="0.45">
      <c r="F1874" s="89" t="str">
        <f>IF(B1874="","",IF(E1874="Each",D1874/C1874,IF(E1874="Count",$H$5*D1874/C1874,IF(E1874="Area",ROUNDUP(D1874/(VLOOKUP(B1874,Reference!$H$70:$AL$112,M1874,FALSE)*(C1874/$H$6)),2),ROUNDUP(D1874/(VLOOKUP(B1874,Reference!$H$70:$AL$112,M1874,FALSE)*C1874),2)))))</f>
        <v/>
      </c>
    </row>
    <row r="1875" spans="6:6" x14ac:dyDescent="0.45">
      <c r="F1875" s="89" t="str">
        <f>IF(B1875="","",IF(E1875="Each",D1875/C1875,IF(E1875="Count",$H$5*D1875/C1875,IF(E1875="Area",ROUNDUP(D1875/(VLOOKUP(B1875,Reference!$H$70:$AL$112,M1875,FALSE)*(C1875/$H$6)),2),ROUNDUP(D1875/(VLOOKUP(B1875,Reference!$H$70:$AL$112,M1875,FALSE)*C1875),2)))))</f>
        <v/>
      </c>
    </row>
    <row r="1876" spans="6:6" x14ac:dyDescent="0.45">
      <c r="F1876" s="89" t="str">
        <f>IF(B1876="","",IF(E1876="Each",D1876/C1876,IF(E1876="Count",$H$5*D1876/C1876,IF(E1876="Area",ROUNDUP(D1876/(VLOOKUP(B1876,Reference!$H$70:$AL$112,M1876,FALSE)*(C1876/$H$6)),2),ROUNDUP(D1876/(VLOOKUP(B1876,Reference!$H$70:$AL$112,M1876,FALSE)*C1876),2)))))</f>
        <v/>
      </c>
    </row>
    <row r="1877" spans="6:6" x14ac:dyDescent="0.45">
      <c r="F1877" s="89" t="str">
        <f>IF(B1877="","",IF(E1877="Each",D1877/C1877,IF(E1877="Count",$H$5*D1877/C1877,IF(E1877="Area",ROUNDUP(D1877/(VLOOKUP(B1877,Reference!$H$70:$AL$112,M1877,FALSE)*(C1877/$H$6)),2),ROUNDUP(D1877/(VLOOKUP(B1877,Reference!$H$70:$AL$112,M1877,FALSE)*C1877),2)))))</f>
        <v/>
      </c>
    </row>
    <row r="1878" spans="6:6" x14ac:dyDescent="0.45">
      <c r="F1878" s="89" t="str">
        <f>IF(B1878="","",IF(E1878="Each",D1878/C1878,IF(E1878="Count",$H$5*D1878/C1878,IF(E1878="Area",ROUNDUP(D1878/(VLOOKUP(B1878,Reference!$H$70:$AL$112,M1878,FALSE)*(C1878/$H$6)),2),ROUNDUP(D1878/(VLOOKUP(B1878,Reference!$H$70:$AL$112,M1878,FALSE)*C1878),2)))))</f>
        <v/>
      </c>
    </row>
    <row r="1879" spans="6:6" x14ac:dyDescent="0.45">
      <c r="F1879" s="89" t="str">
        <f>IF(B1879="","",IF(E1879="Each",D1879/C1879,IF(E1879="Count",$H$5*D1879/C1879,IF(E1879="Area",ROUNDUP(D1879/(VLOOKUP(B1879,Reference!$H$70:$AL$112,M1879,FALSE)*(C1879/$H$6)),2),ROUNDUP(D1879/(VLOOKUP(B1879,Reference!$H$70:$AL$112,M1879,FALSE)*C1879),2)))))</f>
        <v/>
      </c>
    </row>
    <row r="1880" spans="6:6" x14ac:dyDescent="0.45">
      <c r="F1880" s="89" t="str">
        <f>IF(B1880="","",IF(E1880="Each",D1880/C1880,IF(E1880="Count",$H$5*D1880/C1880,IF(E1880="Area",ROUNDUP(D1880/(VLOOKUP(B1880,Reference!$H$70:$AL$112,M1880,FALSE)*(C1880/$H$6)),2),ROUNDUP(D1880/(VLOOKUP(B1880,Reference!$H$70:$AL$112,M1880,FALSE)*C1880),2)))))</f>
        <v/>
      </c>
    </row>
    <row r="1881" spans="6:6" x14ac:dyDescent="0.45">
      <c r="F1881" s="89" t="str">
        <f>IF(B1881="","",IF(E1881="Each",D1881/C1881,IF(E1881="Count",$H$5*D1881/C1881,IF(E1881="Area",ROUNDUP(D1881/(VLOOKUP(B1881,Reference!$H$70:$AL$112,M1881,FALSE)*(C1881/$H$6)),2),ROUNDUP(D1881/(VLOOKUP(B1881,Reference!$H$70:$AL$112,M1881,FALSE)*C1881),2)))))</f>
        <v/>
      </c>
    </row>
    <row r="1882" spans="6:6" x14ac:dyDescent="0.45">
      <c r="F1882" s="89" t="str">
        <f>IF(B1882="","",IF(E1882="Each",D1882/C1882,IF(E1882="Count",$H$5*D1882/C1882,IF(E1882="Area",ROUNDUP(D1882/(VLOOKUP(B1882,Reference!$H$70:$AL$112,M1882,FALSE)*(C1882/$H$6)),2),ROUNDUP(D1882/(VLOOKUP(B1882,Reference!$H$70:$AL$112,M1882,FALSE)*C1882),2)))))</f>
        <v/>
      </c>
    </row>
    <row r="1883" spans="6:6" x14ac:dyDescent="0.45">
      <c r="F1883" s="89" t="str">
        <f>IF(B1883="","",IF(E1883="Each",D1883/C1883,IF(E1883="Count",$H$5*D1883/C1883,IF(E1883="Area",ROUNDUP(D1883/(VLOOKUP(B1883,Reference!$H$70:$AL$112,M1883,FALSE)*(C1883/$H$6)),2),ROUNDUP(D1883/(VLOOKUP(B1883,Reference!$H$70:$AL$112,M1883,FALSE)*C1883),2)))))</f>
        <v/>
      </c>
    </row>
    <row r="1884" spans="6:6" x14ac:dyDescent="0.45">
      <c r="F1884" s="89" t="str">
        <f>IF(B1884="","",IF(E1884="Each",D1884/C1884,IF(E1884="Count",$H$5*D1884/C1884,IF(E1884="Area",ROUNDUP(D1884/(VLOOKUP(B1884,Reference!$H$70:$AL$112,M1884,FALSE)*(C1884/$H$6)),2),ROUNDUP(D1884/(VLOOKUP(B1884,Reference!$H$70:$AL$112,M1884,FALSE)*C1884),2)))))</f>
        <v/>
      </c>
    </row>
    <row r="1885" spans="6:6" x14ac:dyDescent="0.45">
      <c r="F1885" s="89" t="str">
        <f>IF(B1885="","",IF(E1885="Each",D1885/C1885,IF(E1885="Count",$H$5*D1885/C1885,IF(E1885="Area",ROUNDUP(D1885/(VLOOKUP(B1885,Reference!$H$70:$AL$112,M1885,FALSE)*(C1885/$H$6)),2),ROUNDUP(D1885/(VLOOKUP(B1885,Reference!$H$70:$AL$112,M1885,FALSE)*C1885),2)))))</f>
        <v/>
      </c>
    </row>
    <row r="1886" spans="6:6" x14ac:dyDescent="0.45">
      <c r="F1886" s="89" t="str">
        <f>IF(B1886="","",IF(E1886="Each",D1886/C1886,IF(E1886="Count",$H$5*D1886/C1886,IF(E1886="Area",ROUNDUP(D1886/(VLOOKUP(B1886,Reference!$H$70:$AL$112,M1886,FALSE)*(C1886/$H$6)),2),ROUNDUP(D1886/(VLOOKUP(B1886,Reference!$H$70:$AL$112,M1886,FALSE)*C1886),2)))))</f>
        <v/>
      </c>
    </row>
    <row r="1887" spans="6:6" x14ac:dyDescent="0.45">
      <c r="F1887" s="89" t="str">
        <f>IF(B1887="","",IF(E1887="Each",D1887/C1887,IF(E1887="Count",$H$5*D1887/C1887,IF(E1887="Area",ROUNDUP(D1887/(VLOOKUP(B1887,Reference!$H$70:$AL$112,M1887,FALSE)*(C1887/$H$6)),2),ROUNDUP(D1887/(VLOOKUP(B1887,Reference!$H$70:$AL$112,M1887,FALSE)*C1887),2)))))</f>
        <v/>
      </c>
    </row>
    <row r="1888" spans="6:6" x14ac:dyDescent="0.45">
      <c r="F1888" s="89" t="str">
        <f>IF(B1888="","",IF(E1888="Each",D1888/C1888,IF(E1888="Count",$H$5*D1888/C1888,IF(E1888="Area",ROUNDUP(D1888/(VLOOKUP(B1888,Reference!$H$70:$AL$112,M1888,FALSE)*(C1888/$H$6)),2),ROUNDUP(D1888/(VLOOKUP(B1888,Reference!$H$70:$AL$112,M1888,FALSE)*C1888),2)))))</f>
        <v/>
      </c>
    </row>
    <row r="1889" spans="6:6" x14ac:dyDescent="0.45">
      <c r="F1889" s="89" t="str">
        <f>IF(B1889="","",IF(E1889="Each",D1889/C1889,IF(E1889="Count",$H$5*D1889/C1889,IF(E1889="Area",ROUNDUP(D1889/(VLOOKUP(B1889,Reference!$H$70:$AL$112,M1889,FALSE)*(C1889/$H$6)),2),ROUNDUP(D1889/(VLOOKUP(B1889,Reference!$H$70:$AL$112,M1889,FALSE)*C1889),2)))))</f>
        <v/>
      </c>
    </row>
    <row r="1890" spans="6:6" x14ac:dyDescent="0.45">
      <c r="F1890" s="89" t="str">
        <f>IF(B1890="","",IF(E1890="Each",D1890/C1890,IF(E1890="Count",$H$5*D1890/C1890,IF(E1890="Area",ROUNDUP(D1890/(VLOOKUP(B1890,Reference!$H$70:$AL$112,M1890,FALSE)*(C1890/$H$6)),2),ROUNDUP(D1890/(VLOOKUP(B1890,Reference!$H$70:$AL$112,M1890,FALSE)*C1890),2)))))</f>
        <v/>
      </c>
    </row>
    <row r="1891" spans="6:6" x14ac:dyDescent="0.45">
      <c r="F1891" s="89" t="str">
        <f>IF(B1891="","",IF(E1891="Each",D1891/C1891,IF(E1891="Count",$H$5*D1891/C1891,IF(E1891="Area",ROUNDUP(D1891/(VLOOKUP(B1891,Reference!$H$70:$AL$112,M1891,FALSE)*(C1891/$H$6)),2),ROUNDUP(D1891/(VLOOKUP(B1891,Reference!$H$70:$AL$112,M1891,FALSE)*C1891),2)))))</f>
        <v/>
      </c>
    </row>
    <row r="1892" spans="6:6" x14ac:dyDescent="0.45">
      <c r="F1892" s="89" t="str">
        <f>IF(B1892="","",IF(E1892="Each",D1892/C1892,IF(E1892="Count",$H$5*D1892/C1892,IF(E1892="Area",ROUNDUP(D1892/(VLOOKUP(B1892,Reference!$H$70:$AL$112,M1892,FALSE)*(C1892/$H$6)),2),ROUNDUP(D1892/(VLOOKUP(B1892,Reference!$H$70:$AL$112,M1892,FALSE)*C1892),2)))))</f>
        <v/>
      </c>
    </row>
    <row r="1893" spans="6:6" x14ac:dyDescent="0.45">
      <c r="F1893" s="89" t="str">
        <f>IF(B1893="","",IF(E1893="Each",D1893/C1893,IF(E1893="Count",$H$5*D1893/C1893,IF(E1893="Area",ROUNDUP(D1893/(VLOOKUP(B1893,Reference!$H$70:$AL$112,M1893,FALSE)*(C1893/$H$6)),2),ROUNDUP(D1893/(VLOOKUP(B1893,Reference!$H$70:$AL$112,M1893,FALSE)*C1893),2)))))</f>
        <v/>
      </c>
    </row>
    <row r="1894" spans="6:6" x14ac:dyDescent="0.45">
      <c r="F1894" s="89" t="str">
        <f>IF(B1894="","",IF(E1894="Each",D1894/C1894,IF(E1894="Count",$H$5*D1894/C1894,IF(E1894="Area",ROUNDUP(D1894/(VLOOKUP(B1894,Reference!$H$70:$AL$112,M1894,FALSE)*(C1894/$H$6)),2),ROUNDUP(D1894/(VLOOKUP(B1894,Reference!$H$70:$AL$112,M1894,FALSE)*C1894),2)))))</f>
        <v/>
      </c>
    </row>
    <row r="1895" spans="6:6" x14ac:dyDescent="0.45">
      <c r="F1895" s="89" t="str">
        <f>IF(B1895="","",IF(E1895="Each",D1895/C1895,IF(E1895="Count",$H$5*D1895/C1895,IF(E1895="Area",ROUNDUP(D1895/(VLOOKUP(B1895,Reference!$H$70:$AL$112,M1895,FALSE)*(C1895/$H$6)),2),ROUNDUP(D1895/(VLOOKUP(B1895,Reference!$H$70:$AL$112,M1895,FALSE)*C1895),2)))))</f>
        <v/>
      </c>
    </row>
    <row r="1896" spans="6:6" x14ac:dyDescent="0.45">
      <c r="F1896" s="89" t="str">
        <f>IF(B1896="","",IF(E1896="Each",D1896/C1896,IF(E1896="Count",$H$5*D1896/C1896,IF(E1896="Area",ROUNDUP(D1896/(VLOOKUP(B1896,Reference!$H$70:$AL$112,M1896,FALSE)*(C1896/$H$6)),2),ROUNDUP(D1896/(VLOOKUP(B1896,Reference!$H$70:$AL$112,M1896,FALSE)*C1896),2)))))</f>
        <v/>
      </c>
    </row>
    <row r="1897" spans="6:6" x14ac:dyDescent="0.45">
      <c r="F1897" s="89" t="str">
        <f>IF(B1897="","",IF(E1897="Each",D1897/C1897,IF(E1897="Count",$H$5*D1897/C1897,IF(E1897="Area",ROUNDUP(D1897/(VLOOKUP(B1897,Reference!$H$70:$AL$112,M1897,FALSE)*(C1897/$H$6)),2),ROUNDUP(D1897/(VLOOKUP(B1897,Reference!$H$70:$AL$112,M1897,FALSE)*C1897),2)))))</f>
        <v/>
      </c>
    </row>
    <row r="1898" spans="6:6" x14ac:dyDescent="0.45">
      <c r="F1898" s="89" t="str">
        <f>IF(B1898="","",IF(E1898="Each",D1898/C1898,IF(E1898="Count",$H$5*D1898/C1898,IF(E1898="Area",ROUNDUP(D1898/(VLOOKUP(B1898,Reference!$H$70:$AL$112,M1898,FALSE)*(C1898/$H$6)),2),ROUNDUP(D1898/(VLOOKUP(B1898,Reference!$H$70:$AL$112,M1898,FALSE)*C1898),2)))))</f>
        <v/>
      </c>
    </row>
    <row r="1899" spans="6:6" x14ac:dyDescent="0.45">
      <c r="F1899" s="89" t="str">
        <f>IF(B1899="","",IF(E1899="Each",D1899/C1899,IF(E1899="Count",$H$5*D1899/C1899,IF(E1899="Area",ROUNDUP(D1899/(VLOOKUP(B1899,Reference!$H$70:$AL$112,M1899,FALSE)*(C1899/$H$6)),2),ROUNDUP(D1899/(VLOOKUP(B1899,Reference!$H$70:$AL$112,M1899,FALSE)*C1899),2)))))</f>
        <v/>
      </c>
    </row>
    <row r="1900" spans="6:6" x14ac:dyDescent="0.45">
      <c r="F1900" s="89" t="str">
        <f>IF(B1900="","",IF(E1900="Each",D1900/C1900,IF(E1900="Count",$H$5*D1900/C1900,IF(E1900="Area",ROUNDUP(D1900/(VLOOKUP(B1900,Reference!$H$70:$AL$112,M1900,FALSE)*(C1900/$H$6)),2),ROUNDUP(D1900/(VLOOKUP(B1900,Reference!$H$70:$AL$112,M1900,FALSE)*C1900),2)))))</f>
        <v/>
      </c>
    </row>
    <row r="1901" spans="6:6" x14ac:dyDescent="0.45">
      <c r="F1901" s="89" t="str">
        <f>IF(B1901="","",IF(E1901="Each",D1901/C1901,IF(E1901="Count",$H$5*D1901/C1901,IF(E1901="Area",ROUNDUP(D1901/(VLOOKUP(B1901,Reference!$H$70:$AL$112,M1901,FALSE)*(C1901/$H$6)),2),ROUNDUP(D1901/(VLOOKUP(B1901,Reference!$H$70:$AL$112,M1901,FALSE)*C1901),2)))))</f>
        <v/>
      </c>
    </row>
    <row r="1902" spans="6:6" x14ac:dyDescent="0.45">
      <c r="F1902" s="89" t="str">
        <f>IF(B1902="","",IF(E1902="Each",D1902/C1902,IF(E1902="Count",$H$5*D1902/C1902,IF(E1902="Area",ROUNDUP(D1902/(VLOOKUP(B1902,Reference!$H$70:$AL$112,M1902,FALSE)*(C1902/$H$6)),2),ROUNDUP(D1902/(VLOOKUP(B1902,Reference!$H$70:$AL$112,M1902,FALSE)*C1902),2)))))</f>
        <v/>
      </c>
    </row>
    <row r="1903" spans="6:6" x14ac:dyDescent="0.45">
      <c r="F1903" s="89" t="str">
        <f>IF(B1903="","",IF(E1903="Each",D1903/C1903,IF(E1903="Count",$H$5*D1903/C1903,IF(E1903="Area",ROUNDUP(D1903/(VLOOKUP(B1903,Reference!$H$70:$AL$112,M1903,FALSE)*(C1903/$H$6)),2),ROUNDUP(D1903/(VLOOKUP(B1903,Reference!$H$70:$AL$112,M1903,FALSE)*C1903),2)))))</f>
        <v/>
      </c>
    </row>
    <row r="1904" spans="6:6" x14ac:dyDescent="0.45">
      <c r="F1904" s="89" t="str">
        <f>IF(B1904="","",IF(E1904="Each",D1904/C1904,IF(E1904="Count",$H$5*D1904/C1904,IF(E1904="Area",ROUNDUP(D1904/(VLOOKUP(B1904,Reference!$H$70:$AL$112,M1904,FALSE)*(C1904/$H$6)),2),ROUNDUP(D1904/(VLOOKUP(B1904,Reference!$H$70:$AL$112,M1904,FALSE)*C1904),2)))))</f>
        <v/>
      </c>
    </row>
    <row r="1905" spans="6:6" x14ac:dyDescent="0.45">
      <c r="F1905" s="89" t="str">
        <f>IF(B1905="","",IF(E1905="Each",D1905/C1905,IF(E1905="Count",$H$5*D1905/C1905,IF(E1905="Area",ROUNDUP(D1905/(VLOOKUP(B1905,Reference!$H$70:$AL$112,M1905,FALSE)*(C1905/$H$6)),2),ROUNDUP(D1905/(VLOOKUP(B1905,Reference!$H$70:$AL$112,M1905,FALSE)*C1905),2)))))</f>
        <v/>
      </c>
    </row>
    <row r="1906" spans="6:6" x14ac:dyDescent="0.45">
      <c r="F1906" s="89" t="str">
        <f>IF(B1906="","",IF(E1906="Each",D1906/C1906,IF(E1906="Count",$H$5*D1906/C1906,IF(E1906="Area",ROUNDUP(D1906/(VLOOKUP(B1906,Reference!$H$70:$AL$112,M1906,FALSE)*(C1906/$H$6)),2),ROUNDUP(D1906/(VLOOKUP(B1906,Reference!$H$70:$AL$112,M1906,FALSE)*C1906),2)))))</f>
        <v/>
      </c>
    </row>
    <row r="1907" spans="6:6" x14ac:dyDescent="0.45">
      <c r="F1907" s="89" t="str">
        <f>IF(B1907="","",IF(E1907="Each",D1907/C1907,IF(E1907="Count",$H$5*D1907/C1907,IF(E1907="Area",ROUNDUP(D1907/(VLOOKUP(B1907,Reference!$H$70:$AL$112,M1907,FALSE)*(C1907/$H$6)),2),ROUNDUP(D1907/(VLOOKUP(B1907,Reference!$H$70:$AL$112,M1907,FALSE)*C1907),2)))))</f>
        <v/>
      </c>
    </row>
    <row r="1908" spans="6:6" x14ac:dyDescent="0.45">
      <c r="F1908" s="89" t="str">
        <f>IF(B1908="","",IF(E1908="Each",D1908/C1908,IF(E1908="Count",$H$5*D1908/C1908,IF(E1908="Area",ROUNDUP(D1908/(VLOOKUP(B1908,Reference!$H$70:$AL$112,M1908,FALSE)*(C1908/$H$6)),2),ROUNDUP(D1908/(VLOOKUP(B1908,Reference!$H$70:$AL$112,M1908,FALSE)*C1908),2)))))</f>
        <v/>
      </c>
    </row>
    <row r="1909" spans="6:6" x14ac:dyDescent="0.45">
      <c r="F1909" s="89" t="str">
        <f>IF(B1909="","",IF(E1909="Each",D1909/C1909,IF(E1909="Count",$H$5*D1909/C1909,IF(E1909="Area",ROUNDUP(D1909/(VLOOKUP(B1909,Reference!$H$70:$AL$112,M1909,FALSE)*(C1909/$H$6)),2),ROUNDUP(D1909/(VLOOKUP(B1909,Reference!$H$70:$AL$112,M1909,FALSE)*C1909),2)))))</f>
        <v/>
      </c>
    </row>
    <row r="1910" spans="6:6" x14ac:dyDescent="0.45">
      <c r="F1910" s="89" t="str">
        <f>IF(B1910="","",IF(E1910="Each",D1910/C1910,IF(E1910="Count",$H$5*D1910/C1910,IF(E1910="Area",ROUNDUP(D1910/(VLOOKUP(B1910,Reference!$H$70:$AL$112,M1910,FALSE)*(C1910/$H$6)),2),ROUNDUP(D1910/(VLOOKUP(B1910,Reference!$H$70:$AL$112,M1910,FALSE)*C1910),2)))))</f>
        <v/>
      </c>
    </row>
    <row r="1911" spans="6:6" x14ac:dyDescent="0.45">
      <c r="F1911" s="89" t="str">
        <f>IF(B1911="","",IF(E1911="Each",D1911/C1911,IF(E1911="Count",$H$5*D1911/C1911,IF(E1911="Area",ROUNDUP(D1911/(VLOOKUP(B1911,Reference!$H$70:$AL$112,M1911,FALSE)*(C1911/$H$6)),2),ROUNDUP(D1911/(VLOOKUP(B1911,Reference!$H$70:$AL$112,M1911,FALSE)*C1911),2)))))</f>
        <v/>
      </c>
    </row>
    <row r="1912" spans="6:6" x14ac:dyDescent="0.45">
      <c r="F1912" s="89" t="str">
        <f>IF(B1912="","",IF(E1912="Each",D1912/C1912,IF(E1912="Count",$H$5*D1912/C1912,IF(E1912="Area",ROUNDUP(D1912/(VLOOKUP(B1912,Reference!$H$70:$AL$112,M1912,FALSE)*(C1912/$H$6)),2),ROUNDUP(D1912/(VLOOKUP(B1912,Reference!$H$70:$AL$112,M1912,FALSE)*C1912),2)))))</f>
        <v/>
      </c>
    </row>
    <row r="1913" spans="6:6" x14ac:dyDescent="0.45">
      <c r="F1913" s="89" t="str">
        <f>IF(B1913="","",IF(E1913="Each",D1913/C1913,IF(E1913="Count",$H$5*D1913/C1913,IF(E1913="Area",ROUNDUP(D1913/(VLOOKUP(B1913,Reference!$H$70:$AL$112,M1913,FALSE)*(C1913/$H$6)),2),ROUNDUP(D1913/(VLOOKUP(B1913,Reference!$H$70:$AL$112,M1913,FALSE)*C1913),2)))))</f>
        <v/>
      </c>
    </row>
    <row r="1914" spans="6:6" x14ac:dyDescent="0.45">
      <c r="F1914" s="89" t="str">
        <f>IF(B1914="","",IF(E1914="Each",D1914/C1914,IF(E1914="Count",$H$5*D1914/C1914,IF(E1914="Area",ROUNDUP(D1914/(VLOOKUP(B1914,Reference!$H$70:$AL$112,M1914,FALSE)*(C1914/$H$6)),2),ROUNDUP(D1914/(VLOOKUP(B1914,Reference!$H$70:$AL$112,M1914,FALSE)*C1914),2)))))</f>
        <v/>
      </c>
    </row>
    <row r="1915" spans="6:6" x14ac:dyDescent="0.45">
      <c r="F1915" s="89" t="str">
        <f>IF(B1915="","",IF(E1915="Each",D1915/C1915,IF(E1915="Count",$H$5*D1915/C1915,IF(E1915="Area",ROUNDUP(D1915/(VLOOKUP(B1915,Reference!$H$70:$AL$112,M1915,FALSE)*(C1915/$H$6)),2),ROUNDUP(D1915/(VLOOKUP(B1915,Reference!$H$70:$AL$112,M1915,FALSE)*C1915),2)))))</f>
        <v/>
      </c>
    </row>
    <row r="1916" spans="6:6" x14ac:dyDescent="0.45">
      <c r="F1916" s="89" t="str">
        <f>IF(B1916="","",IF(E1916="Each",D1916/C1916,IF(E1916="Count",$H$5*D1916/C1916,IF(E1916="Area",ROUNDUP(D1916/(VLOOKUP(B1916,Reference!$H$70:$AL$112,M1916,FALSE)*(C1916/$H$6)),2),ROUNDUP(D1916/(VLOOKUP(B1916,Reference!$H$70:$AL$112,M1916,FALSE)*C1916),2)))))</f>
        <v/>
      </c>
    </row>
    <row r="1917" spans="6:6" x14ac:dyDescent="0.45">
      <c r="F1917" s="89" t="str">
        <f>IF(B1917="","",IF(E1917="Each",D1917/C1917,IF(E1917="Count",$H$5*D1917/C1917,IF(E1917="Area",ROUNDUP(D1917/(VLOOKUP(B1917,Reference!$H$70:$AL$112,M1917,FALSE)*(C1917/$H$6)),2),ROUNDUP(D1917/(VLOOKUP(B1917,Reference!$H$70:$AL$112,M1917,FALSE)*C1917),2)))))</f>
        <v/>
      </c>
    </row>
    <row r="1918" spans="6:6" x14ac:dyDescent="0.45">
      <c r="F1918" s="89" t="str">
        <f>IF(B1918="","",IF(E1918="Each",D1918/C1918,IF(E1918="Count",$H$5*D1918/C1918,IF(E1918="Area",ROUNDUP(D1918/(VLOOKUP(B1918,Reference!$H$70:$AL$112,M1918,FALSE)*(C1918/$H$6)),2),ROUNDUP(D1918/(VLOOKUP(B1918,Reference!$H$70:$AL$112,M1918,FALSE)*C1918),2)))))</f>
        <v/>
      </c>
    </row>
    <row r="1919" spans="6:6" x14ac:dyDescent="0.45">
      <c r="F1919" s="89" t="str">
        <f>IF(B1919="","",IF(E1919="Each",D1919/C1919,IF(E1919="Count",$H$5*D1919/C1919,IF(E1919="Area",ROUNDUP(D1919/(VLOOKUP(B1919,Reference!$H$70:$AL$112,M1919,FALSE)*(C1919/$H$6)),2),ROUNDUP(D1919/(VLOOKUP(B1919,Reference!$H$70:$AL$112,M1919,FALSE)*C1919),2)))))</f>
        <v/>
      </c>
    </row>
    <row r="1920" spans="6:6" x14ac:dyDescent="0.45">
      <c r="F1920" s="89" t="str">
        <f>IF(B1920="","",IF(E1920="Each",D1920/C1920,IF(E1920="Count",$H$5*D1920/C1920,IF(E1920="Area",ROUNDUP(D1920/(VLOOKUP(B1920,Reference!$H$70:$AL$112,M1920,FALSE)*(C1920/$H$6)),2),ROUNDUP(D1920/(VLOOKUP(B1920,Reference!$H$70:$AL$112,M1920,FALSE)*C1920),2)))))</f>
        <v/>
      </c>
    </row>
    <row r="1921" spans="6:6" x14ac:dyDescent="0.45">
      <c r="F1921" s="89" t="str">
        <f>IF(B1921="","",IF(E1921="Each",D1921/C1921,IF(E1921="Count",$H$5*D1921/C1921,IF(E1921="Area",ROUNDUP(D1921/(VLOOKUP(B1921,Reference!$H$70:$AL$112,M1921,FALSE)*(C1921/$H$6)),2),ROUNDUP(D1921/(VLOOKUP(B1921,Reference!$H$70:$AL$112,M1921,FALSE)*C1921),2)))))</f>
        <v/>
      </c>
    </row>
    <row r="1922" spans="6:6" x14ac:dyDescent="0.45">
      <c r="F1922" s="89" t="str">
        <f>IF(B1922="","",IF(E1922="Each",D1922/C1922,IF(E1922="Count",$H$5*D1922/C1922,IF(E1922="Area",ROUNDUP(D1922/(VLOOKUP(B1922,Reference!$H$70:$AL$112,M1922,FALSE)*(C1922/$H$6)),2),ROUNDUP(D1922/(VLOOKUP(B1922,Reference!$H$70:$AL$112,M1922,FALSE)*C1922),2)))))</f>
        <v/>
      </c>
    </row>
    <row r="1923" spans="6:6" x14ac:dyDescent="0.45">
      <c r="F1923" s="89" t="str">
        <f>IF(B1923="","",IF(E1923="Each",D1923/C1923,IF(E1923="Count",$H$5*D1923/C1923,IF(E1923="Area",ROUNDUP(D1923/(VLOOKUP(B1923,Reference!$H$70:$AL$112,M1923,FALSE)*(C1923/$H$6)),2),ROUNDUP(D1923/(VLOOKUP(B1923,Reference!$H$70:$AL$112,M1923,FALSE)*C1923),2)))))</f>
        <v/>
      </c>
    </row>
    <row r="1924" spans="6:6" x14ac:dyDescent="0.45">
      <c r="F1924" s="89" t="str">
        <f>IF(B1924="","",IF(E1924="Each",D1924/C1924,IF(E1924="Count",$H$5*D1924/C1924,IF(E1924="Area",ROUNDUP(D1924/(VLOOKUP(B1924,Reference!$H$70:$AL$112,M1924,FALSE)*(C1924/$H$6)),2),ROUNDUP(D1924/(VLOOKUP(B1924,Reference!$H$70:$AL$112,M1924,FALSE)*C1924),2)))))</f>
        <v/>
      </c>
    </row>
    <row r="1925" spans="6:6" x14ac:dyDescent="0.45">
      <c r="F1925" s="89" t="str">
        <f>IF(B1925="","",IF(E1925="Each",D1925/C1925,IF(E1925="Count",$H$5*D1925/C1925,IF(E1925="Area",ROUNDUP(D1925/(VLOOKUP(B1925,Reference!$H$70:$AL$112,M1925,FALSE)*(C1925/$H$6)),2),ROUNDUP(D1925/(VLOOKUP(B1925,Reference!$H$70:$AL$112,M1925,FALSE)*C1925),2)))))</f>
        <v/>
      </c>
    </row>
    <row r="1926" spans="6:6" x14ac:dyDescent="0.45">
      <c r="F1926" s="89" t="str">
        <f>IF(B1926="","",IF(E1926="Each",D1926/C1926,IF(E1926="Count",$H$5*D1926/C1926,IF(E1926="Area",ROUNDUP(D1926/(VLOOKUP(B1926,Reference!$H$70:$AL$112,M1926,FALSE)*(C1926/$H$6)),2),ROUNDUP(D1926/(VLOOKUP(B1926,Reference!$H$70:$AL$112,M1926,FALSE)*C1926),2)))))</f>
        <v/>
      </c>
    </row>
    <row r="1927" spans="6:6" x14ac:dyDescent="0.45">
      <c r="F1927" s="89" t="str">
        <f>IF(B1927="","",IF(E1927="Each",D1927/C1927,IF(E1927="Count",$H$5*D1927/C1927,IF(E1927="Area",ROUNDUP(D1927/(VLOOKUP(B1927,Reference!$H$70:$AL$112,M1927,FALSE)*(C1927/$H$6)),2),ROUNDUP(D1927/(VLOOKUP(B1927,Reference!$H$70:$AL$112,M1927,FALSE)*C1927),2)))))</f>
        <v/>
      </c>
    </row>
    <row r="1928" spans="6:6" x14ac:dyDescent="0.45">
      <c r="F1928" s="89" t="str">
        <f>IF(B1928="","",IF(E1928="Each",D1928/C1928,IF(E1928="Count",$H$5*D1928/C1928,IF(E1928="Area",ROUNDUP(D1928/(VLOOKUP(B1928,Reference!$H$70:$AL$112,M1928,FALSE)*(C1928/$H$6)),2),ROUNDUP(D1928/(VLOOKUP(B1928,Reference!$H$70:$AL$112,M1928,FALSE)*C1928),2)))))</f>
        <v/>
      </c>
    </row>
    <row r="1929" spans="6:6" x14ac:dyDescent="0.45">
      <c r="F1929" s="89" t="str">
        <f>IF(B1929="","",IF(E1929="Each",D1929/C1929,IF(E1929="Count",$H$5*D1929/C1929,IF(E1929="Area",ROUNDUP(D1929/(VLOOKUP(B1929,Reference!$H$70:$AL$112,M1929,FALSE)*(C1929/$H$6)),2),ROUNDUP(D1929/(VLOOKUP(B1929,Reference!$H$70:$AL$112,M1929,FALSE)*C1929),2)))))</f>
        <v/>
      </c>
    </row>
    <row r="1930" spans="6:6" x14ac:dyDescent="0.45">
      <c r="F1930" s="89" t="str">
        <f>IF(B1930="","",IF(E1930="Each",D1930/C1930,IF(E1930="Count",$H$5*D1930/C1930,IF(E1930="Area",ROUNDUP(D1930/(VLOOKUP(B1930,Reference!$H$70:$AL$112,M1930,FALSE)*(C1930/$H$6)),2),ROUNDUP(D1930/(VLOOKUP(B1930,Reference!$H$70:$AL$112,M1930,FALSE)*C1930),2)))))</f>
        <v/>
      </c>
    </row>
    <row r="1931" spans="6:6" x14ac:dyDescent="0.45">
      <c r="F1931" s="89" t="str">
        <f>IF(B1931="","",IF(E1931="Each",D1931/C1931,IF(E1931="Count",$H$5*D1931/C1931,IF(E1931="Area",ROUNDUP(D1931/(VLOOKUP(B1931,Reference!$H$70:$AL$112,M1931,FALSE)*(C1931/$H$6)),2),ROUNDUP(D1931/(VLOOKUP(B1931,Reference!$H$70:$AL$112,M1931,FALSE)*C1931),2)))))</f>
        <v/>
      </c>
    </row>
    <row r="1932" spans="6:6" x14ac:dyDescent="0.45">
      <c r="F1932" s="89" t="str">
        <f>IF(B1932="","",IF(E1932="Each",D1932/C1932,IF(E1932="Count",$H$5*D1932/C1932,IF(E1932="Area",ROUNDUP(D1932/(VLOOKUP(B1932,Reference!$H$70:$AL$112,M1932,FALSE)*(C1932/$H$6)),2),ROUNDUP(D1932/(VLOOKUP(B1932,Reference!$H$70:$AL$112,M1932,FALSE)*C1932),2)))))</f>
        <v/>
      </c>
    </row>
    <row r="1933" spans="6:6" x14ac:dyDescent="0.45">
      <c r="F1933" s="89" t="str">
        <f>IF(B1933="","",IF(E1933="Each",D1933/C1933,IF(E1933="Count",$H$5*D1933/C1933,IF(E1933="Area",ROUNDUP(D1933/(VLOOKUP(B1933,Reference!$H$70:$AL$112,M1933,FALSE)*(C1933/$H$6)),2),ROUNDUP(D1933/(VLOOKUP(B1933,Reference!$H$70:$AL$112,M1933,FALSE)*C1933),2)))))</f>
        <v/>
      </c>
    </row>
    <row r="1934" spans="6:6" x14ac:dyDescent="0.45">
      <c r="F1934" s="89" t="str">
        <f>IF(B1934="","",IF(E1934="Each",D1934/C1934,IF(E1934="Count",$H$5*D1934/C1934,IF(E1934="Area",ROUNDUP(D1934/(VLOOKUP(B1934,Reference!$H$70:$AL$112,M1934,FALSE)*(C1934/$H$6)),2),ROUNDUP(D1934/(VLOOKUP(B1934,Reference!$H$70:$AL$112,M1934,FALSE)*C1934),2)))))</f>
        <v/>
      </c>
    </row>
    <row r="1935" spans="6:6" x14ac:dyDescent="0.45">
      <c r="F1935" s="89" t="str">
        <f>IF(B1935="","",IF(E1935="Each",D1935/C1935,IF(E1935="Count",$H$5*D1935/C1935,IF(E1935="Area",ROUNDUP(D1935/(VLOOKUP(B1935,Reference!$H$70:$AL$112,M1935,FALSE)*(C1935/$H$6)),2),ROUNDUP(D1935/(VLOOKUP(B1935,Reference!$H$70:$AL$112,M1935,FALSE)*C1935),2)))))</f>
        <v/>
      </c>
    </row>
    <row r="1936" spans="6:6" x14ac:dyDescent="0.45">
      <c r="F1936" s="89" t="str">
        <f>IF(B1936="","",IF(E1936="Each",D1936/C1936,IF(E1936="Count",$H$5*D1936/C1936,IF(E1936="Area",ROUNDUP(D1936/(VLOOKUP(B1936,Reference!$H$70:$AL$112,M1936,FALSE)*(C1936/$H$6)),2),ROUNDUP(D1936/(VLOOKUP(B1936,Reference!$H$70:$AL$112,M1936,FALSE)*C1936),2)))))</f>
        <v/>
      </c>
    </row>
    <row r="1937" spans="6:6" x14ac:dyDescent="0.45">
      <c r="F1937" s="89" t="str">
        <f>IF(B1937="","",IF(E1937="Each",D1937/C1937,IF(E1937="Count",$H$5*D1937/C1937,IF(E1937="Area",ROUNDUP(D1937/(VLOOKUP(B1937,Reference!$H$70:$AL$112,M1937,FALSE)*(C1937/$H$6)),2),ROUNDUP(D1937/(VLOOKUP(B1937,Reference!$H$70:$AL$112,M1937,FALSE)*C1937),2)))))</f>
        <v/>
      </c>
    </row>
    <row r="1938" spans="6:6" x14ac:dyDescent="0.45">
      <c r="F1938" s="89" t="str">
        <f>IF(B1938="","",IF(E1938="Each",D1938/C1938,IF(E1938="Count",$H$5*D1938/C1938,IF(E1938="Area",ROUNDUP(D1938/(VLOOKUP(B1938,Reference!$H$70:$AL$112,M1938,FALSE)*(C1938/$H$6)),2),ROUNDUP(D1938/(VLOOKUP(B1938,Reference!$H$70:$AL$112,M1938,FALSE)*C1938),2)))))</f>
        <v/>
      </c>
    </row>
    <row r="1939" spans="6:6" x14ac:dyDescent="0.45">
      <c r="F1939" s="89" t="str">
        <f>IF(B1939="","",IF(E1939="Each",D1939/C1939,IF(E1939="Count",$H$5*D1939/C1939,IF(E1939="Area",ROUNDUP(D1939/(VLOOKUP(B1939,Reference!$H$70:$AL$112,M1939,FALSE)*(C1939/$H$6)),2),ROUNDUP(D1939/(VLOOKUP(B1939,Reference!$H$70:$AL$112,M1939,FALSE)*C1939),2)))))</f>
        <v/>
      </c>
    </row>
    <row r="1940" spans="6:6" x14ac:dyDescent="0.45">
      <c r="F1940" s="89" t="str">
        <f>IF(B1940="","",IF(E1940="Each",D1940/C1940,IF(E1940="Count",$H$5*D1940/C1940,IF(E1940="Area",ROUNDUP(D1940/(VLOOKUP(B1940,Reference!$H$70:$AL$112,M1940,FALSE)*(C1940/$H$6)),2),ROUNDUP(D1940/(VLOOKUP(B1940,Reference!$H$70:$AL$112,M1940,FALSE)*C1940),2)))))</f>
        <v/>
      </c>
    </row>
    <row r="1941" spans="6:6" x14ac:dyDescent="0.45">
      <c r="F1941" s="89" t="str">
        <f>IF(B1941="","",IF(E1941="Each",D1941/C1941,IF(E1941="Count",$H$5*D1941/C1941,IF(E1941="Area",ROUNDUP(D1941/(VLOOKUP(B1941,Reference!$H$70:$AL$112,M1941,FALSE)*(C1941/$H$6)),2),ROUNDUP(D1941/(VLOOKUP(B1941,Reference!$H$70:$AL$112,M1941,FALSE)*C1941),2)))))</f>
        <v/>
      </c>
    </row>
    <row r="1942" spans="6:6" x14ac:dyDescent="0.45">
      <c r="F1942" s="89" t="str">
        <f>IF(B1942="","",IF(E1942="Each",D1942/C1942,IF(E1942="Count",$H$5*D1942/C1942,IF(E1942="Area",ROUNDUP(D1942/(VLOOKUP(B1942,Reference!$H$70:$AL$112,M1942,FALSE)*(C1942/$H$6)),2),ROUNDUP(D1942/(VLOOKUP(B1942,Reference!$H$70:$AL$112,M1942,FALSE)*C1942),2)))))</f>
        <v/>
      </c>
    </row>
    <row r="1943" spans="6:6" x14ac:dyDescent="0.45">
      <c r="F1943" s="89" t="str">
        <f>IF(B1943="","",IF(E1943="Each",D1943/C1943,IF(E1943="Count",$H$5*D1943/C1943,IF(E1943="Area",ROUNDUP(D1943/(VLOOKUP(B1943,Reference!$H$70:$AL$112,M1943,FALSE)*(C1943/$H$6)),2),ROUNDUP(D1943/(VLOOKUP(B1943,Reference!$H$70:$AL$112,M1943,FALSE)*C1943),2)))))</f>
        <v/>
      </c>
    </row>
    <row r="1944" spans="6:6" x14ac:dyDescent="0.45">
      <c r="F1944" s="89" t="str">
        <f>IF(B1944="","",IF(E1944="Each",D1944/C1944,IF(E1944="Count",$H$5*D1944/C1944,IF(E1944="Area",ROUNDUP(D1944/(VLOOKUP(B1944,Reference!$H$70:$AL$112,M1944,FALSE)*(C1944/$H$6)),2),ROUNDUP(D1944/(VLOOKUP(B1944,Reference!$H$70:$AL$112,M1944,FALSE)*C1944),2)))))</f>
        <v/>
      </c>
    </row>
    <row r="1945" spans="6:6" x14ac:dyDescent="0.45">
      <c r="F1945" s="89" t="str">
        <f>IF(B1945="","",IF(E1945="Each",D1945/C1945,IF(E1945="Count",$H$5*D1945/C1945,IF(E1945="Area",ROUNDUP(D1945/(VLOOKUP(B1945,Reference!$H$70:$AL$112,M1945,FALSE)*(C1945/$H$6)),2),ROUNDUP(D1945/(VLOOKUP(B1945,Reference!$H$70:$AL$112,M1945,FALSE)*C1945),2)))))</f>
        <v/>
      </c>
    </row>
    <row r="1946" spans="6:6" x14ac:dyDescent="0.45">
      <c r="F1946" s="89" t="str">
        <f>IF(B1946="","",IF(E1946="Each",D1946/C1946,IF(E1946="Count",$H$5*D1946/C1946,IF(E1946="Area",ROUNDUP(D1946/(VLOOKUP(B1946,Reference!$H$70:$AL$112,M1946,FALSE)*(C1946/$H$6)),2),ROUNDUP(D1946/(VLOOKUP(B1946,Reference!$H$70:$AL$112,M1946,FALSE)*C1946),2)))))</f>
        <v/>
      </c>
    </row>
    <row r="1947" spans="6:6" x14ac:dyDescent="0.45">
      <c r="F1947" s="89" t="str">
        <f>IF(B1947="","",IF(E1947="Each",D1947/C1947,IF(E1947="Count",$H$5*D1947/C1947,IF(E1947="Area",ROUNDUP(D1947/(VLOOKUP(B1947,Reference!$H$70:$AL$112,M1947,FALSE)*(C1947/$H$6)),2),ROUNDUP(D1947/(VLOOKUP(B1947,Reference!$H$70:$AL$112,M1947,FALSE)*C1947),2)))))</f>
        <v/>
      </c>
    </row>
    <row r="1948" spans="6:6" x14ac:dyDescent="0.45">
      <c r="F1948" s="89" t="str">
        <f>IF(B1948="","",IF(E1948="Each",D1948/C1948,IF(E1948="Count",$H$5*D1948/C1948,IF(E1948="Area",ROUNDUP(D1948/(VLOOKUP(B1948,Reference!$H$70:$AL$112,M1948,FALSE)*(C1948/$H$6)),2),ROUNDUP(D1948/(VLOOKUP(B1948,Reference!$H$70:$AL$112,M1948,FALSE)*C1948),2)))))</f>
        <v/>
      </c>
    </row>
    <row r="1949" spans="6:6" x14ac:dyDescent="0.45">
      <c r="F1949" s="89" t="str">
        <f>IF(B1949="","",IF(E1949="Each",D1949/C1949,IF(E1949="Count",$H$5*D1949/C1949,IF(E1949="Area",ROUNDUP(D1949/(VLOOKUP(B1949,Reference!$H$70:$AL$112,M1949,FALSE)*(C1949/$H$6)),2),ROUNDUP(D1949/(VLOOKUP(B1949,Reference!$H$70:$AL$112,M1949,FALSE)*C1949),2)))))</f>
        <v/>
      </c>
    </row>
    <row r="1950" spans="6:6" x14ac:dyDescent="0.45">
      <c r="F1950" s="89" t="str">
        <f>IF(B1950="","",IF(E1950="Each",D1950/C1950,IF(E1950="Count",$H$5*D1950/C1950,IF(E1950="Area",ROUNDUP(D1950/(VLOOKUP(B1950,Reference!$H$70:$AL$112,M1950,FALSE)*(C1950/$H$6)),2),ROUNDUP(D1950/(VLOOKUP(B1950,Reference!$H$70:$AL$112,M1950,FALSE)*C1950),2)))))</f>
        <v/>
      </c>
    </row>
    <row r="1951" spans="6:6" x14ac:dyDescent="0.45">
      <c r="F1951" s="89" t="str">
        <f>IF(B1951="","",IF(E1951="Each",D1951/C1951,IF(E1951="Count",$H$5*D1951/C1951,IF(E1951="Area",ROUNDUP(D1951/(VLOOKUP(B1951,Reference!$H$70:$AL$112,M1951,FALSE)*(C1951/$H$6)),2),ROUNDUP(D1951/(VLOOKUP(B1951,Reference!$H$70:$AL$112,M1951,FALSE)*C1951),2)))))</f>
        <v/>
      </c>
    </row>
    <row r="1952" spans="6:6" x14ac:dyDescent="0.45">
      <c r="F1952" s="89" t="str">
        <f>IF(B1952="","",IF(E1952="Each",D1952/C1952,IF(E1952="Count",$H$5*D1952/C1952,IF(E1952="Area",ROUNDUP(D1952/(VLOOKUP(B1952,Reference!$H$70:$AL$112,M1952,FALSE)*(C1952/$H$6)),2),ROUNDUP(D1952/(VLOOKUP(B1952,Reference!$H$70:$AL$112,M1952,FALSE)*C1952),2)))))</f>
        <v/>
      </c>
    </row>
    <row r="1953" spans="6:6" x14ac:dyDescent="0.45">
      <c r="F1953" s="89" t="str">
        <f>IF(B1953="","",IF(E1953="Each",D1953/C1953,IF(E1953="Count",$H$5*D1953/C1953,IF(E1953="Area",ROUNDUP(D1953/(VLOOKUP(B1953,Reference!$H$70:$AL$112,M1953,FALSE)*(C1953/$H$6)),2),ROUNDUP(D1953/(VLOOKUP(B1953,Reference!$H$70:$AL$112,M1953,FALSE)*C1953),2)))))</f>
        <v/>
      </c>
    </row>
    <row r="1954" spans="6:6" x14ac:dyDescent="0.45">
      <c r="F1954" s="89" t="str">
        <f>IF(B1954="","",IF(E1954="Each",D1954/C1954,IF(E1954="Count",$H$5*D1954/C1954,IF(E1954="Area",ROUNDUP(D1954/(VLOOKUP(B1954,Reference!$H$70:$AL$112,M1954,FALSE)*(C1954/$H$6)),2),ROUNDUP(D1954/(VLOOKUP(B1954,Reference!$H$70:$AL$112,M1954,FALSE)*C1954),2)))))</f>
        <v/>
      </c>
    </row>
    <row r="1955" spans="6:6" x14ac:dyDescent="0.45">
      <c r="F1955" s="89" t="str">
        <f>IF(B1955="","",IF(E1955="Each",D1955/C1955,IF(E1955="Count",$H$5*D1955/C1955,IF(E1955="Area",ROUNDUP(D1955/(VLOOKUP(B1955,Reference!$H$70:$AL$112,M1955,FALSE)*(C1955/$H$6)),2),ROUNDUP(D1955/(VLOOKUP(B1955,Reference!$H$70:$AL$112,M1955,FALSE)*C1955),2)))))</f>
        <v/>
      </c>
    </row>
    <row r="1956" spans="6:6" x14ac:dyDescent="0.45">
      <c r="F1956" s="89" t="str">
        <f>IF(B1956="","",IF(E1956="Each",D1956/C1956,IF(E1956="Count",$H$5*D1956/C1956,IF(E1956="Area",ROUNDUP(D1956/(VLOOKUP(B1956,Reference!$H$70:$AL$112,M1956,FALSE)*(C1956/$H$6)),2),ROUNDUP(D1956/(VLOOKUP(B1956,Reference!$H$70:$AL$112,M1956,FALSE)*C1956),2)))))</f>
        <v/>
      </c>
    </row>
    <row r="1957" spans="6:6" x14ac:dyDescent="0.45">
      <c r="F1957" s="89" t="str">
        <f>IF(B1957="","",IF(E1957="Each",D1957/C1957,IF(E1957="Count",$H$5*D1957/C1957,IF(E1957="Area",ROUNDUP(D1957/(VLOOKUP(B1957,Reference!$H$70:$AL$112,M1957,FALSE)*(C1957/$H$6)),2),ROUNDUP(D1957/(VLOOKUP(B1957,Reference!$H$70:$AL$112,M1957,FALSE)*C1957),2)))))</f>
        <v/>
      </c>
    </row>
    <row r="1958" spans="6:6" x14ac:dyDescent="0.45">
      <c r="F1958" s="89" t="str">
        <f>IF(B1958="","",IF(E1958="Each",D1958/C1958,IF(E1958="Count",$H$5*D1958/C1958,IF(E1958="Area",ROUNDUP(D1958/(VLOOKUP(B1958,Reference!$H$70:$AL$112,M1958,FALSE)*(C1958/$H$6)),2),ROUNDUP(D1958/(VLOOKUP(B1958,Reference!$H$70:$AL$112,M1958,FALSE)*C1958),2)))))</f>
        <v/>
      </c>
    </row>
    <row r="1959" spans="6:6" x14ac:dyDescent="0.45">
      <c r="F1959" s="89" t="str">
        <f>IF(B1959="","",IF(E1959="Each",D1959/C1959,IF(E1959="Count",$H$5*D1959/C1959,IF(E1959="Area",ROUNDUP(D1959/(VLOOKUP(B1959,Reference!$H$70:$AL$112,M1959,FALSE)*(C1959/$H$6)),2),ROUNDUP(D1959/(VLOOKUP(B1959,Reference!$H$70:$AL$112,M1959,FALSE)*C1959),2)))))</f>
        <v/>
      </c>
    </row>
    <row r="1960" spans="6:6" x14ac:dyDescent="0.45">
      <c r="F1960" s="89" t="str">
        <f>IF(B1960="","",IF(E1960="Each",D1960/C1960,IF(E1960="Count",$H$5*D1960/C1960,IF(E1960="Area",ROUNDUP(D1960/(VLOOKUP(B1960,Reference!$H$70:$AL$112,M1960,FALSE)*(C1960/$H$6)),2),ROUNDUP(D1960/(VLOOKUP(B1960,Reference!$H$70:$AL$112,M1960,FALSE)*C1960),2)))))</f>
        <v/>
      </c>
    </row>
    <row r="1961" spans="6:6" x14ac:dyDescent="0.45">
      <c r="F1961" s="89" t="str">
        <f>IF(B1961="","",IF(E1961="Each",D1961/C1961,IF(E1961="Count",$H$5*D1961/C1961,IF(E1961="Area",ROUNDUP(D1961/(VLOOKUP(B1961,Reference!$H$70:$AL$112,M1961,FALSE)*(C1961/$H$6)),2),ROUNDUP(D1961/(VLOOKUP(B1961,Reference!$H$70:$AL$112,M1961,FALSE)*C1961),2)))))</f>
        <v/>
      </c>
    </row>
    <row r="1962" spans="6:6" x14ac:dyDescent="0.45">
      <c r="F1962" s="89" t="str">
        <f>IF(B1962="","",IF(E1962="Each",D1962/C1962,IF(E1962="Count",$H$5*D1962/C1962,IF(E1962="Area",ROUNDUP(D1962/(VLOOKUP(B1962,Reference!$H$70:$AL$112,M1962,FALSE)*(C1962/$H$6)),2),ROUNDUP(D1962/(VLOOKUP(B1962,Reference!$H$70:$AL$112,M1962,FALSE)*C1962),2)))))</f>
        <v/>
      </c>
    </row>
    <row r="1963" spans="6:6" x14ac:dyDescent="0.45">
      <c r="F1963" s="89" t="str">
        <f>IF(B1963="","",IF(E1963="Each",D1963/C1963,IF(E1963="Count",$H$5*D1963/C1963,IF(E1963="Area",ROUNDUP(D1963/(VLOOKUP(B1963,Reference!$H$70:$AL$112,M1963,FALSE)*(C1963/$H$6)),2),ROUNDUP(D1963/(VLOOKUP(B1963,Reference!$H$70:$AL$112,M1963,FALSE)*C1963),2)))))</f>
        <v/>
      </c>
    </row>
    <row r="1964" spans="6:6" x14ac:dyDescent="0.45">
      <c r="F1964" s="89" t="str">
        <f>IF(B1964="","",IF(E1964="Each",D1964/C1964,IF(E1964="Count",$H$5*D1964/C1964,IF(E1964="Area",ROUNDUP(D1964/(VLOOKUP(B1964,Reference!$H$70:$AL$112,M1964,FALSE)*(C1964/$H$6)),2),ROUNDUP(D1964/(VLOOKUP(B1964,Reference!$H$70:$AL$112,M1964,FALSE)*C1964),2)))))</f>
        <v/>
      </c>
    </row>
    <row r="1965" spans="6:6" x14ac:dyDescent="0.45">
      <c r="F1965" s="89" t="str">
        <f>IF(B1965="","",IF(E1965="Each",D1965/C1965,IF(E1965="Count",$H$5*D1965/C1965,IF(E1965="Area",ROUNDUP(D1965/(VLOOKUP(B1965,Reference!$H$70:$AL$112,M1965,FALSE)*(C1965/$H$6)),2),ROUNDUP(D1965/(VLOOKUP(B1965,Reference!$H$70:$AL$112,M1965,FALSE)*C1965),2)))))</f>
        <v/>
      </c>
    </row>
    <row r="1966" spans="6:6" x14ac:dyDescent="0.45">
      <c r="F1966" s="89" t="str">
        <f>IF(B1966="","",IF(E1966="Each",D1966/C1966,IF(E1966="Count",$H$5*D1966/C1966,IF(E1966="Area",ROUNDUP(D1966/(VLOOKUP(B1966,Reference!$H$70:$AL$112,M1966,FALSE)*(C1966/$H$6)),2),ROUNDUP(D1966/(VLOOKUP(B1966,Reference!$H$70:$AL$112,M1966,FALSE)*C1966),2)))))</f>
        <v/>
      </c>
    </row>
    <row r="1967" spans="6:6" x14ac:dyDescent="0.45">
      <c r="F1967" s="89" t="str">
        <f>IF(B1967="","",IF(E1967="Each",D1967/C1967,IF(E1967="Count",$H$5*D1967/C1967,IF(E1967="Area",ROUNDUP(D1967/(VLOOKUP(B1967,Reference!$H$70:$AL$112,M1967,FALSE)*(C1967/$H$6)),2),ROUNDUP(D1967/(VLOOKUP(B1967,Reference!$H$70:$AL$112,M1967,FALSE)*C1967),2)))))</f>
        <v/>
      </c>
    </row>
    <row r="1968" spans="6:6" x14ac:dyDescent="0.45">
      <c r="F1968" s="89" t="str">
        <f>IF(B1968="","",IF(E1968="Each",D1968/C1968,IF(E1968="Count",$H$5*D1968/C1968,IF(E1968="Area",ROUNDUP(D1968/(VLOOKUP(B1968,Reference!$H$70:$AL$112,M1968,FALSE)*(C1968/$H$6)),2),ROUNDUP(D1968/(VLOOKUP(B1968,Reference!$H$70:$AL$112,M1968,FALSE)*C1968),2)))))</f>
        <v/>
      </c>
    </row>
    <row r="1969" spans="6:6" x14ac:dyDescent="0.45">
      <c r="F1969" s="89" t="str">
        <f>IF(B1969="","",IF(E1969="Each",D1969/C1969,IF(E1969="Count",$H$5*D1969/C1969,IF(E1969="Area",ROUNDUP(D1969/(VLOOKUP(B1969,Reference!$H$70:$AL$112,M1969,FALSE)*(C1969/$H$6)),2),ROUNDUP(D1969/(VLOOKUP(B1969,Reference!$H$70:$AL$112,M1969,FALSE)*C1969),2)))))</f>
        <v/>
      </c>
    </row>
    <row r="1970" spans="6:6" x14ac:dyDescent="0.45">
      <c r="F1970" s="89" t="str">
        <f>IF(B1970="","",IF(E1970="Each",D1970/C1970,IF(E1970="Count",$H$5*D1970/C1970,IF(E1970="Area",ROUNDUP(D1970/(VLOOKUP(B1970,Reference!$H$70:$AL$112,M1970,FALSE)*(C1970/$H$6)),2),ROUNDUP(D1970/(VLOOKUP(B1970,Reference!$H$70:$AL$112,M1970,FALSE)*C1970),2)))))</f>
        <v/>
      </c>
    </row>
    <row r="1971" spans="6:6" x14ac:dyDescent="0.45">
      <c r="F1971" s="89" t="str">
        <f>IF(B1971="","",IF(E1971="Each",D1971/C1971,IF(E1971="Count",$H$5*D1971/C1971,IF(E1971="Area",ROUNDUP(D1971/(VLOOKUP(B1971,Reference!$H$70:$AL$112,M1971,FALSE)*(C1971/$H$6)),2),ROUNDUP(D1971/(VLOOKUP(B1971,Reference!$H$70:$AL$112,M1971,FALSE)*C1971),2)))))</f>
        <v/>
      </c>
    </row>
    <row r="1972" spans="6:6" x14ac:dyDescent="0.45">
      <c r="F1972" s="89" t="str">
        <f>IF(B1972="","",IF(E1972="Each",D1972/C1972,IF(E1972="Count",$H$5*D1972/C1972,IF(E1972="Area",ROUNDUP(D1972/(VLOOKUP(B1972,Reference!$H$70:$AL$112,M1972,FALSE)*(C1972/$H$6)),2),ROUNDUP(D1972/(VLOOKUP(B1972,Reference!$H$70:$AL$112,M1972,FALSE)*C1972),2)))))</f>
        <v/>
      </c>
    </row>
    <row r="1973" spans="6:6" x14ac:dyDescent="0.45">
      <c r="F1973" s="89" t="str">
        <f>IF(B1973="","",IF(E1973="Each",D1973/C1973,IF(E1973="Count",$H$5*D1973/C1973,IF(E1973="Area",ROUNDUP(D1973/(VLOOKUP(B1973,Reference!$H$70:$AL$112,M1973,FALSE)*(C1973/$H$6)),2),ROUNDUP(D1973/(VLOOKUP(B1973,Reference!$H$70:$AL$112,M1973,FALSE)*C1973),2)))))</f>
        <v/>
      </c>
    </row>
    <row r="1974" spans="6:6" x14ac:dyDescent="0.45">
      <c r="F1974" s="89" t="str">
        <f>IF(B1974="","",IF(E1974="Each",D1974/C1974,IF(E1974="Count",$H$5*D1974/C1974,IF(E1974="Area",ROUNDUP(D1974/(VLOOKUP(B1974,Reference!$H$70:$AL$112,M1974,FALSE)*(C1974/$H$6)),2),ROUNDUP(D1974/(VLOOKUP(B1974,Reference!$H$70:$AL$112,M1974,FALSE)*C1974),2)))))</f>
        <v/>
      </c>
    </row>
    <row r="1975" spans="6:6" x14ac:dyDescent="0.45">
      <c r="F1975" s="89" t="str">
        <f>IF(B1975="","",IF(E1975="Each",D1975/C1975,IF(E1975="Count",$H$5*D1975/C1975,IF(E1975="Area",ROUNDUP(D1975/(VLOOKUP(B1975,Reference!$H$70:$AL$112,M1975,FALSE)*(C1975/$H$6)),2),ROUNDUP(D1975/(VLOOKUP(B1975,Reference!$H$70:$AL$112,M1975,FALSE)*C1975),2)))))</f>
        <v/>
      </c>
    </row>
    <row r="1976" spans="6:6" x14ac:dyDescent="0.45">
      <c r="F1976" s="89" t="str">
        <f>IF(B1976="","",IF(E1976="Each",D1976/C1976,IF(E1976="Count",$H$5*D1976/C1976,IF(E1976="Area",ROUNDUP(D1976/(VLOOKUP(B1976,Reference!$H$70:$AL$112,M1976,FALSE)*(C1976/$H$6)),2),ROUNDUP(D1976/(VLOOKUP(B1976,Reference!$H$70:$AL$112,M1976,FALSE)*C1976),2)))))</f>
        <v/>
      </c>
    </row>
    <row r="1977" spans="6:6" x14ac:dyDescent="0.45">
      <c r="F1977" s="89" t="str">
        <f>IF(B1977="","",IF(E1977="Each",D1977/C1977,IF(E1977="Count",$H$5*D1977/C1977,IF(E1977="Area",ROUNDUP(D1977/(VLOOKUP(B1977,Reference!$H$70:$AL$112,M1977,FALSE)*(C1977/$H$6)),2),ROUNDUP(D1977/(VLOOKUP(B1977,Reference!$H$70:$AL$112,M1977,FALSE)*C1977),2)))))</f>
        <v/>
      </c>
    </row>
    <row r="1978" spans="6:6" x14ac:dyDescent="0.45">
      <c r="F1978" s="89" t="str">
        <f>IF(B1978="","",IF(E1978="Each",D1978/C1978,IF(E1978="Count",$H$5*D1978/C1978,IF(E1978="Area",ROUNDUP(D1978/(VLOOKUP(B1978,Reference!$H$70:$AL$112,M1978,FALSE)*(C1978/$H$6)),2),ROUNDUP(D1978/(VLOOKUP(B1978,Reference!$H$70:$AL$112,M1978,FALSE)*C1978),2)))))</f>
        <v/>
      </c>
    </row>
    <row r="1979" spans="6:6" x14ac:dyDescent="0.45">
      <c r="F1979" s="89" t="str">
        <f>IF(B1979="","",IF(E1979="Each",D1979/C1979,IF(E1979="Count",$H$5*D1979/C1979,IF(E1979="Area",ROUNDUP(D1979/(VLOOKUP(B1979,Reference!$H$70:$AL$112,M1979,FALSE)*(C1979/$H$6)),2),ROUNDUP(D1979/(VLOOKUP(B1979,Reference!$H$70:$AL$112,M1979,FALSE)*C1979),2)))))</f>
        <v/>
      </c>
    </row>
    <row r="1980" spans="6:6" x14ac:dyDescent="0.45">
      <c r="F1980" s="89" t="str">
        <f>IF(B1980="","",IF(E1980="Each",D1980/C1980,IF(E1980="Count",$H$5*D1980/C1980,IF(E1980="Area",ROUNDUP(D1980/(VLOOKUP(B1980,Reference!$H$70:$AL$112,M1980,FALSE)*(C1980/$H$6)),2),ROUNDUP(D1980/(VLOOKUP(B1980,Reference!$H$70:$AL$112,M1980,FALSE)*C1980),2)))))</f>
        <v/>
      </c>
    </row>
    <row r="1981" spans="6:6" x14ac:dyDescent="0.45">
      <c r="F1981" s="89" t="str">
        <f>IF(B1981="","",IF(E1981="Each",D1981/C1981,IF(E1981="Count",$H$5*D1981/C1981,IF(E1981="Area",ROUNDUP(D1981/(VLOOKUP(B1981,Reference!$H$70:$AL$112,M1981,FALSE)*(C1981/$H$6)),2),ROUNDUP(D1981/(VLOOKUP(B1981,Reference!$H$70:$AL$112,M1981,FALSE)*C1981),2)))))</f>
        <v/>
      </c>
    </row>
    <row r="1982" spans="6:6" x14ac:dyDescent="0.45">
      <c r="F1982" s="89" t="str">
        <f>IF(B1982="","",IF(E1982="Each",D1982/C1982,IF(E1982="Count",$H$5*D1982/C1982,IF(E1982="Area",ROUNDUP(D1982/(VLOOKUP(B1982,Reference!$H$70:$AL$112,M1982,FALSE)*(C1982/$H$6)),2),ROUNDUP(D1982/(VLOOKUP(B1982,Reference!$H$70:$AL$112,M1982,FALSE)*C1982),2)))))</f>
        <v/>
      </c>
    </row>
    <row r="1983" spans="6:6" x14ac:dyDescent="0.45">
      <c r="F1983" s="89" t="str">
        <f>IF(B1983="","",IF(E1983="Each",D1983/C1983,IF(E1983="Count",$H$5*D1983/C1983,IF(E1983="Area",ROUNDUP(D1983/(VLOOKUP(B1983,Reference!$H$70:$AL$112,M1983,FALSE)*(C1983/$H$6)),2),ROUNDUP(D1983/(VLOOKUP(B1983,Reference!$H$70:$AL$112,M1983,FALSE)*C1983),2)))))</f>
        <v/>
      </c>
    </row>
    <row r="1984" spans="6:6" x14ac:dyDescent="0.45">
      <c r="F1984" s="89" t="str">
        <f>IF(B1984="","",IF(E1984="Each",D1984/C1984,IF(E1984="Count",$H$5*D1984/C1984,IF(E1984="Area",ROUNDUP(D1984/(VLOOKUP(B1984,Reference!$H$70:$AL$112,M1984,FALSE)*(C1984/$H$6)),2),ROUNDUP(D1984/(VLOOKUP(B1984,Reference!$H$70:$AL$112,M1984,FALSE)*C1984),2)))))</f>
        <v/>
      </c>
    </row>
    <row r="1985" spans="6:6" x14ac:dyDescent="0.45">
      <c r="F1985" s="89" t="str">
        <f>IF(B1985="","",IF(E1985="Each",D1985/C1985,IF(E1985="Count",$H$5*D1985/C1985,IF(E1985="Area",ROUNDUP(D1985/(VLOOKUP(B1985,Reference!$H$70:$AL$112,M1985,FALSE)*(C1985/$H$6)),2),ROUNDUP(D1985/(VLOOKUP(B1985,Reference!$H$70:$AL$112,M1985,FALSE)*C1985),2)))))</f>
        <v/>
      </c>
    </row>
    <row r="1986" spans="6:6" x14ac:dyDescent="0.45">
      <c r="F1986" s="89" t="str">
        <f>IF(B1986="","",IF(E1986="Each",D1986/C1986,IF(E1986="Count",$H$5*D1986/C1986,IF(E1986="Area",ROUNDUP(D1986/(VLOOKUP(B1986,Reference!$H$70:$AL$112,M1986,FALSE)*(C1986/$H$6)),2),ROUNDUP(D1986/(VLOOKUP(B1986,Reference!$H$70:$AL$112,M1986,FALSE)*C1986),2)))))</f>
        <v/>
      </c>
    </row>
    <row r="1987" spans="6:6" x14ac:dyDescent="0.45">
      <c r="F1987" s="89" t="str">
        <f>IF(B1987="","",IF(E1987="Each",D1987/C1987,IF(E1987="Count",$H$5*D1987/C1987,IF(E1987="Area",ROUNDUP(D1987/(VLOOKUP(B1987,Reference!$H$70:$AL$112,M1987,FALSE)*(C1987/$H$6)),2),ROUNDUP(D1987/(VLOOKUP(B1987,Reference!$H$70:$AL$112,M1987,FALSE)*C1987),2)))))</f>
        <v/>
      </c>
    </row>
    <row r="1988" spans="6:6" x14ac:dyDescent="0.45">
      <c r="F1988" s="89" t="str">
        <f>IF(B1988="","",IF(E1988="Each",D1988/C1988,IF(E1988="Count",$H$5*D1988/C1988,IF(E1988="Area",ROUNDUP(D1988/(VLOOKUP(B1988,Reference!$H$70:$AL$112,M1988,FALSE)*(C1988/$H$6)),2),ROUNDUP(D1988/(VLOOKUP(B1988,Reference!$H$70:$AL$112,M1988,FALSE)*C1988),2)))))</f>
        <v/>
      </c>
    </row>
    <row r="1989" spans="6:6" x14ac:dyDescent="0.45">
      <c r="F1989" s="89" t="str">
        <f>IF(B1989="","",IF(E1989="Each",D1989/C1989,IF(E1989="Count",$H$5*D1989/C1989,IF(E1989="Area",ROUNDUP(D1989/(VLOOKUP(B1989,Reference!$H$70:$AL$112,M1989,FALSE)*(C1989/$H$6)),2),ROUNDUP(D1989/(VLOOKUP(B1989,Reference!$H$70:$AL$112,M1989,FALSE)*C1989),2)))))</f>
        <v/>
      </c>
    </row>
    <row r="1990" spans="6:6" x14ac:dyDescent="0.45">
      <c r="F1990" s="89" t="str">
        <f>IF(B1990="","",IF(E1990="Each",D1990/C1990,IF(E1990="Count",$H$5*D1990/C1990,IF(E1990="Area",ROUNDUP(D1990/(VLOOKUP(B1990,Reference!$H$70:$AL$112,M1990,FALSE)*(C1990/$H$6)),2),ROUNDUP(D1990/(VLOOKUP(B1990,Reference!$H$70:$AL$112,M1990,FALSE)*C1990),2)))))</f>
        <v/>
      </c>
    </row>
    <row r="1991" spans="6:6" x14ac:dyDescent="0.45">
      <c r="F1991" s="89" t="str">
        <f>IF(B1991="","",IF(E1991="Each",D1991/C1991,IF(E1991="Count",$H$5*D1991/C1991,IF(E1991="Area",ROUNDUP(D1991/(VLOOKUP(B1991,Reference!$H$70:$AL$112,M1991,FALSE)*(C1991/$H$6)),2),ROUNDUP(D1991/(VLOOKUP(B1991,Reference!$H$70:$AL$112,M1991,FALSE)*C1991),2)))))</f>
        <v/>
      </c>
    </row>
    <row r="1992" spans="6:6" x14ac:dyDescent="0.45">
      <c r="F1992" s="89" t="str">
        <f>IF(B1992="","",IF(E1992="Each",D1992/C1992,IF(E1992="Count",$H$5*D1992/C1992,IF(E1992="Area",ROUNDUP(D1992/(VLOOKUP(B1992,Reference!$H$70:$AL$112,M1992,FALSE)*(C1992/$H$6)),2),ROUNDUP(D1992/(VLOOKUP(B1992,Reference!$H$70:$AL$112,M1992,FALSE)*C1992),2)))))</f>
        <v/>
      </c>
    </row>
    <row r="1993" spans="6:6" x14ac:dyDescent="0.45">
      <c r="F1993" s="89" t="str">
        <f>IF(B1993="","",IF(E1993="Each",D1993/C1993,IF(E1993="Count",$H$5*D1993/C1993,IF(E1993="Area",ROUNDUP(D1993/(VLOOKUP(B1993,Reference!$H$70:$AL$112,M1993,FALSE)*(C1993/$H$6)),2),ROUNDUP(D1993/(VLOOKUP(B1993,Reference!$H$70:$AL$112,M1993,FALSE)*C1993),2)))))</f>
        <v/>
      </c>
    </row>
    <row r="1994" spans="6:6" x14ac:dyDescent="0.45">
      <c r="F1994" s="89" t="str">
        <f>IF(B1994="","",IF(E1994="Each",D1994/C1994,IF(E1994="Count",$H$5*D1994/C1994,IF(E1994="Area",ROUNDUP(D1994/(VLOOKUP(B1994,Reference!$H$70:$AL$112,M1994,FALSE)*(C1994/$H$6)),2),ROUNDUP(D1994/(VLOOKUP(B1994,Reference!$H$70:$AL$112,M1994,FALSE)*C1994),2)))))</f>
        <v/>
      </c>
    </row>
    <row r="1995" spans="6:6" x14ac:dyDescent="0.45">
      <c r="F1995" s="89" t="str">
        <f>IF(B1995="","",IF(E1995="Each",D1995/C1995,IF(E1995="Count",$H$5*D1995/C1995,IF(E1995="Area",ROUNDUP(D1995/(VLOOKUP(B1995,Reference!$H$70:$AL$112,M1995,FALSE)*(C1995/$H$6)),2),ROUNDUP(D1995/(VLOOKUP(B1995,Reference!$H$70:$AL$112,M1995,FALSE)*C1995),2)))))</f>
        <v/>
      </c>
    </row>
    <row r="1996" spans="6:6" x14ac:dyDescent="0.45">
      <c r="F1996" s="89" t="str">
        <f>IF(B1996="","",IF(E1996="Each",D1996/C1996,IF(E1996="Count",$H$5*D1996/C1996,IF(E1996="Area",ROUNDUP(D1996/(VLOOKUP(B1996,Reference!$H$70:$AL$112,M1996,FALSE)*(C1996/$H$6)),2),ROUNDUP(D1996/(VLOOKUP(B1996,Reference!$H$70:$AL$112,M1996,FALSE)*C1996),2)))))</f>
        <v/>
      </c>
    </row>
    <row r="1997" spans="6:6" x14ac:dyDescent="0.45">
      <c r="F1997" s="89" t="str">
        <f>IF(B1997="","",IF(E1997="Each",D1997/C1997,IF(E1997="Count",$H$5*D1997/C1997,IF(E1997="Area",ROUNDUP(D1997/(VLOOKUP(B1997,Reference!$H$70:$AL$112,M1997,FALSE)*(C1997/$H$6)),2),ROUNDUP(D1997/(VLOOKUP(B1997,Reference!$H$70:$AL$112,M1997,FALSE)*C1997),2)))))</f>
        <v/>
      </c>
    </row>
    <row r="1998" spans="6:6" x14ac:dyDescent="0.45">
      <c r="F1998" s="89" t="str">
        <f>IF(B1998="","",IF(E1998="Each",D1998/C1998,IF(E1998="Count",$H$5*D1998/C1998,IF(E1998="Area",ROUNDUP(D1998/(VLOOKUP(B1998,Reference!$H$70:$AL$112,M1998,FALSE)*(C1998/$H$6)),2),ROUNDUP(D1998/(VLOOKUP(B1998,Reference!$H$70:$AL$112,M1998,FALSE)*C1998),2)))))</f>
        <v/>
      </c>
    </row>
    <row r="1999" spans="6:6" x14ac:dyDescent="0.45">
      <c r="F1999" s="89" t="str">
        <f>IF(B1999="","",IF(E1999="Each",D1999/C1999,IF(E1999="Count",$H$5*D1999/C1999,IF(E1999="Area",ROUNDUP(D1999/(VLOOKUP(B1999,Reference!$H$70:$AL$112,M1999,FALSE)*(C1999/$H$6)),2),ROUNDUP(D1999/(VLOOKUP(B1999,Reference!$H$70:$AL$112,M1999,FALSE)*C1999),2)))))</f>
        <v/>
      </c>
    </row>
    <row r="2000" spans="6:6" x14ac:dyDescent="0.45">
      <c r="F2000" s="89" t="str">
        <f>IF(B2000="","",IF(E2000="Each",D2000/C2000,IF(E2000="Count",$H$5*D2000/C2000,IF(E2000="Area",ROUNDUP(D2000/(VLOOKUP(B2000,Reference!$H$70:$AL$112,M2000,FALSE)*(C2000/$H$6)),2),ROUNDUP(D2000/(VLOOKUP(B2000,Reference!$H$70:$AL$112,M2000,FALSE)*C2000),2)))))</f>
        <v/>
      </c>
    </row>
    <row r="2001" spans="6:6" x14ac:dyDescent="0.45">
      <c r="F2001" s="89" t="str">
        <f>IF(B2001="","",IF(E2001="Each",D2001/C2001,IF(E2001="Count",$H$5*D2001/C2001,IF(E2001="Area",ROUNDUP(D2001/(VLOOKUP(B2001,Reference!$H$70:$AL$112,M2001,FALSE)*(C2001/$H$6)),2),ROUNDUP(D2001/(VLOOKUP(B2001,Reference!$H$70:$AL$112,M2001,FALSE)*C2001),2)))))</f>
        <v/>
      </c>
    </row>
    <row r="2002" spans="6:6" x14ac:dyDescent="0.45">
      <c r="F2002" s="89" t="str">
        <f>IF(B2002="","",IF(E2002="Each",D2002/C2002,IF(E2002="Count",$H$5*D2002/C2002,IF(E2002="Area",ROUNDUP(D2002/(VLOOKUP(B2002,Reference!$H$70:$AL$112,M2002,FALSE)*(C2002/$H$6)),2),ROUNDUP(D2002/(VLOOKUP(B2002,Reference!$H$70:$AL$112,M2002,FALSE)*C2002),2)))))</f>
        <v/>
      </c>
    </row>
    <row r="2003" spans="6:6" x14ac:dyDescent="0.45">
      <c r="F2003" s="89" t="str">
        <f>IF(B2003="","",IF(E2003="Each",D2003/C2003,IF(E2003="Count",$H$5*D2003/C2003,IF(E2003="Area",ROUNDUP(D2003/(VLOOKUP(B2003,Reference!$H$70:$AL$112,M2003,FALSE)*(C2003/$H$6)),2),ROUNDUP(D2003/(VLOOKUP(B2003,Reference!$H$70:$AL$112,M2003,FALSE)*C2003),2)))))</f>
        <v/>
      </c>
    </row>
    <row r="2004" spans="6:6" x14ac:dyDescent="0.45">
      <c r="F2004" s="89" t="str">
        <f>IF(B2004="","",IF(E2004="Each",D2004/C2004,IF(E2004="Count",$H$5*D2004/C2004,IF(E2004="Area",ROUNDUP(D2004/(VLOOKUP(B2004,Reference!$H$70:$AL$112,M2004,FALSE)*(C2004/$H$6)),2),ROUNDUP(D2004/(VLOOKUP(B2004,Reference!$H$70:$AL$112,M2004,FALSE)*C2004),2)))))</f>
        <v/>
      </c>
    </row>
    <row r="2005" spans="6:6" x14ac:dyDescent="0.45">
      <c r="F2005" s="89" t="str">
        <f>IF(B2005="","",IF(E2005="Each",D2005/C2005,IF(E2005="Count",$H$5*D2005/C2005,IF(E2005="Area",ROUNDUP(D2005/(VLOOKUP(B2005,Reference!$H$70:$AL$112,M2005,FALSE)*(C2005/$H$6)),2),ROUNDUP(D2005/(VLOOKUP(B2005,Reference!$H$70:$AL$112,M2005,FALSE)*C2005),2)))))</f>
        <v/>
      </c>
    </row>
    <row r="2006" spans="6:6" x14ac:dyDescent="0.45">
      <c r="F2006" s="89" t="str">
        <f>IF(B2006="","",IF(E2006="Each",D2006/C2006,IF(E2006="Count",$H$5*D2006/C2006,IF(E2006="Area",ROUNDUP(D2006/(VLOOKUP(B2006,Reference!$H$70:$AL$112,M2006,FALSE)*(C2006/$H$6)),2),ROUNDUP(D2006/(VLOOKUP(B2006,Reference!$H$70:$AL$112,M2006,FALSE)*C2006),2)))))</f>
        <v/>
      </c>
    </row>
    <row r="2007" spans="6:6" x14ac:dyDescent="0.45">
      <c r="F2007" s="89" t="str">
        <f>IF(B2007="","",IF(E2007="Each",D2007/C2007,IF(E2007="Count",$H$5*D2007/C2007,IF(E2007="Area",ROUNDUP(D2007/(VLOOKUP(B2007,Reference!$H$70:$AL$112,M2007,FALSE)*(C2007/$H$6)),2),ROUNDUP(D2007/(VLOOKUP(B2007,Reference!$H$70:$AL$112,M2007,FALSE)*C2007),2)))))</f>
        <v/>
      </c>
    </row>
    <row r="2008" spans="6:6" x14ac:dyDescent="0.45">
      <c r="F2008" s="89" t="str">
        <f>IF(B2008="","",IF(E2008="Each",D2008/C2008,IF(E2008="Count",$H$5*D2008/C2008,IF(E2008="Area",ROUNDUP(D2008/(VLOOKUP(B2008,Reference!$H$70:$AL$112,M2008,FALSE)*(C2008/$H$6)),2),ROUNDUP(D2008/(VLOOKUP(B2008,Reference!$H$70:$AL$112,M2008,FALSE)*C2008),2)))))</f>
        <v/>
      </c>
    </row>
    <row r="2009" spans="6:6" x14ac:dyDescent="0.45">
      <c r="F2009" s="89" t="str">
        <f>IF(B2009="","",IF(E2009="Each",D2009/C2009,IF(E2009="Count",$H$5*D2009/C2009,IF(E2009="Area",ROUNDUP(D2009/(VLOOKUP(B2009,Reference!$H$70:$AL$112,M2009,FALSE)*(C2009/$H$6)),2),ROUNDUP(D2009/(VLOOKUP(B2009,Reference!$H$70:$AL$112,M2009,FALSE)*C2009),2)))))</f>
        <v/>
      </c>
    </row>
    <row r="2010" spans="6:6" x14ac:dyDescent="0.45">
      <c r="F2010" s="89" t="str">
        <f>IF(B2010="","",IF(E2010="Each",D2010/C2010,IF(E2010="Count",$H$5*D2010/C2010,IF(E2010="Area",ROUNDUP(D2010/(VLOOKUP(B2010,Reference!$H$70:$AL$112,M2010,FALSE)*(C2010/$H$6)),2),ROUNDUP(D2010/(VLOOKUP(B2010,Reference!$H$70:$AL$112,M2010,FALSE)*C2010),2)))))</f>
        <v/>
      </c>
    </row>
    <row r="2011" spans="6:6" x14ac:dyDescent="0.45">
      <c r="F2011" s="89" t="str">
        <f>IF(B2011="","",IF(E2011="Each",D2011/C2011,IF(E2011="Count",$H$5*D2011/C2011,IF(E2011="Area",ROUNDUP(D2011/(VLOOKUP(B2011,Reference!$H$70:$AL$112,M2011,FALSE)*(C2011/$H$6)),2),ROUNDUP(D2011/(VLOOKUP(B2011,Reference!$H$70:$AL$112,M2011,FALSE)*C2011),2)))))</f>
        <v/>
      </c>
    </row>
    <row r="2012" spans="6:6" x14ac:dyDescent="0.45">
      <c r="F2012" s="89" t="str">
        <f>IF(B2012="","",IF(E2012="Each",D2012/C2012,IF(E2012="Count",$H$5*D2012/C2012,IF(E2012="Area",ROUNDUP(D2012/(VLOOKUP(B2012,Reference!$H$70:$AL$112,M2012,FALSE)*(C2012/$H$6)),2),ROUNDUP(D2012/(VLOOKUP(B2012,Reference!$H$70:$AL$112,M2012,FALSE)*C2012),2)))))</f>
        <v/>
      </c>
    </row>
    <row r="2013" spans="6:6" x14ac:dyDescent="0.45">
      <c r="F2013" s="89" t="str">
        <f>IF(B2013="","",IF(E2013="Each",D2013/C2013,IF(E2013="Count",$H$5*D2013/C2013,IF(E2013="Area",ROUNDUP(D2013/(VLOOKUP(B2013,Reference!$H$70:$AL$112,M2013,FALSE)*(C2013/$H$6)),2),ROUNDUP(D2013/(VLOOKUP(B2013,Reference!$H$70:$AL$112,M2013,FALSE)*C2013),2)))))</f>
        <v/>
      </c>
    </row>
    <row r="2014" spans="6:6" x14ac:dyDescent="0.45">
      <c r="F2014" s="89" t="str">
        <f>IF(B2014="","",IF(E2014="Each",D2014/C2014,IF(E2014="Count",$H$5*D2014/C2014,IF(E2014="Area",ROUNDUP(D2014/(VLOOKUP(B2014,Reference!$H$70:$AL$112,M2014,FALSE)*(C2014/$H$6)),2),ROUNDUP(D2014/(VLOOKUP(B2014,Reference!$H$70:$AL$112,M2014,FALSE)*C2014),2)))))</f>
        <v/>
      </c>
    </row>
    <row r="2015" spans="6:6" x14ac:dyDescent="0.45">
      <c r="F2015" s="89" t="str">
        <f>IF(B2015="","",IF(E2015="Each",D2015/C2015,IF(E2015="Count",$H$5*D2015/C2015,IF(E2015="Area",ROUNDUP(D2015/(VLOOKUP(B2015,Reference!$H$70:$AL$112,M2015,FALSE)*(C2015/$H$6)),2),ROUNDUP(D2015/(VLOOKUP(B2015,Reference!$H$70:$AL$112,M2015,FALSE)*C2015),2)))))</f>
        <v/>
      </c>
    </row>
    <row r="2016" spans="6:6" x14ac:dyDescent="0.45">
      <c r="F2016" s="89" t="str">
        <f>IF(B2016="","",IF(E2016="Each",D2016/C2016,IF(E2016="Count",$H$5*D2016/C2016,IF(E2016="Area",ROUNDUP(D2016/(VLOOKUP(B2016,Reference!$H$70:$AL$112,M2016,FALSE)*(C2016/$H$6)),2),ROUNDUP(D2016/(VLOOKUP(B2016,Reference!$H$70:$AL$112,M2016,FALSE)*C2016),2)))))</f>
        <v/>
      </c>
    </row>
    <row r="2017" spans="6:6" x14ac:dyDescent="0.45">
      <c r="F2017" s="89" t="str">
        <f>IF(B2017="","",IF(E2017="Each",D2017/C2017,IF(E2017="Count",$H$5*D2017/C2017,IF(E2017="Area",ROUNDUP(D2017/(VLOOKUP(B2017,Reference!$H$70:$AL$112,M2017,FALSE)*(C2017/$H$6)),2),ROUNDUP(D2017/(VLOOKUP(B2017,Reference!$H$70:$AL$112,M2017,FALSE)*C2017),2)))))</f>
        <v/>
      </c>
    </row>
    <row r="2018" spans="6:6" x14ac:dyDescent="0.45">
      <c r="F2018" s="89" t="str">
        <f>IF(B2018="","",IF(E2018="Each",D2018/C2018,IF(E2018="Count",$H$5*D2018/C2018,IF(E2018="Area",ROUNDUP(D2018/(VLOOKUP(B2018,Reference!$H$70:$AL$112,M2018,FALSE)*(C2018/$H$6)),2),ROUNDUP(D2018/(VLOOKUP(B2018,Reference!$H$70:$AL$112,M2018,FALSE)*C2018),2)))))</f>
        <v/>
      </c>
    </row>
    <row r="2019" spans="6:6" x14ac:dyDescent="0.45">
      <c r="F2019" s="89" t="str">
        <f>IF(B2019="","",IF(E2019="Each",D2019/C2019,IF(E2019="Count",$H$5*D2019/C2019,IF(E2019="Area",ROUNDUP(D2019/(VLOOKUP(B2019,Reference!$H$70:$AL$112,M2019,FALSE)*(C2019/$H$6)),2),ROUNDUP(D2019/(VLOOKUP(B2019,Reference!$H$70:$AL$112,M2019,FALSE)*C2019),2)))))</f>
        <v/>
      </c>
    </row>
    <row r="2020" spans="6:6" x14ac:dyDescent="0.45">
      <c r="F2020" s="89" t="str">
        <f>IF(B2020="","",IF(E2020="Each",D2020/C2020,IF(E2020="Count",$H$5*D2020/C2020,IF(E2020="Area",ROUNDUP(D2020/(VLOOKUP(B2020,Reference!$H$70:$AL$112,M2020,FALSE)*(C2020/$H$6)),2),ROUNDUP(D2020/(VLOOKUP(B2020,Reference!$H$70:$AL$112,M2020,FALSE)*C2020),2)))))</f>
        <v/>
      </c>
    </row>
    <row r="2021" spans="6:6" x14ac:dyDescent="0.45">
      <c r="F2021" s="89" t="str">
        <f>IF(B2021="","",IF(E2021="Each",D2021/C2021,IF(E2021="Count",$H$5*D2021/C2021,IF(E2021="Area",ROUNDUP(D2021/(VLOOKUP(B2021,Reference!$H$70:$AL$112,M2021,FALSE)*(C2021/$H$6)),2),ROUNDUP(D2021/(VLOOKUP(B2021,Reference!$H$70:$AL$112,M2021,FALSE)*C2021),2)))))</f>
        <v/>
      </c>
    </row>
    <row r="2022" spans="6:6" x14ac:dyDescent="0.45">
      <c r="F2022" s="89" t="str">
        <f>IF(B2022="","",IF(E2022="Each",D2022/C2022,IF(E2022="Count",$H$5*D2022/C2022,IF(E2022="Area",ROUNDUP(D2022/(VLOOKUP(B2022,Reference!$H$70:$AL$112,M2022,FALSE)*(C2022/$H$6)),2),ROUNDUP(D2022/(VLOOKUP(B2022,Reference!$H$70:$AL$112,M2022,FALSE)*C2022),2)))))</f>
        <v/>
      </c>
    </row>
    <row r="2023" spans="6:6" x14ac:dyDescent="0.45">
      <c r="F2023" s="89" t="str">
        <f>IF(B2023="","",IF(E2023="Each",D2023/C2023,IF(E2023="Count",$H$5*D2023/C2023,IF(E2023="Area",ROUNDUP(D2023/(VLOOKUP(B2023,Reference!$H$70:$AL$112,M2023,FALSE)*(C2023/$H$6)),2),ROUNDUP(D2023/(VLOOKUP(B2023,Reference!$H$70:$AL$112,M2023,FALSE)*C2023),2)))))</f>
        <v/>
      </c>
    </row>
    <row r="2024" spans="6:6" x14ac:dyDescent="0.45">
      <c r="F2024" s="89" t="str">
        <f>IF(B2024="","",IF(E2024="Each",D2024/C2024,IF(E2024="Count",$H$5*D2024/C2024,IF(E2024="Area",ROUNDUP(D2024/(VLOOKUP(B2024,Reference!$H$70:$AL$112,M2024,FALSE)*(C2024/$H$6)),2),ROUNDUP(D2024/(VLOOKUP(B2024,Reference!$H$70:$AL$112,M2024,FALSE)*C2024),2)))))</f>
        <v/>
      </c>
    </row>
    <row r="2025" spans="6:6" x14ac:dyDescent="0.45">
      <c r="F2025" s="89" t="str">
        <f>IF(B2025="","",IF(E2025="Each",D2025/C2025,IF(E2025="Count",$H$5*D2025/C2025,IF(E2025="Area",ROUNDUP(D2025/(VLOOKUP(B2025,Reference!$H$70:$AL$112,M2025,FALSE)*(C2025/$H$6)),2),ROUNDUP(D2025/(VLOOKUP(B2025,Reference!$H$70:$AL$112,M2025,FALSE)*C2025),2)))))</f>
        <v/>
      </c>
    </row>
    <row r="2026" spans="6:6" x14ac:dyDescent="0.45">
      <c r="F2026" s="89" t="str">
        <f>IF(B2026="","",IF(E2026="Each",D2026/C2026,IF(E2026="Count",$H$5*D2026/C2026,IF(E2026="Area",ROUNDUP(D2026/(VLOOKUP(B2026,Reference!$H$70:$AL$112,M2026,FALSE)*(C2026/$H$6)),2),ROUNDUP(D2026/(VLOOKUP(B2026,Reference!$H$70:$AL$112,M2026,FALSE)*C2026),2)))))</f>
        <v/>
      </c>
    </row>
    <row r="2027" spans="6:6" x14ac:dyDescent="0.45">
      <c r="F2027" s="89" t="str">
        <f>IF(B2027="","",IF(E2027="Each",D2027/C2027,IF(E2027="Count",$H$5*D2027/C2027,IF(E2027="Area",ROUNDUP(D2027/(VLOOKUP(B2027,Reference!$H$70:$AL$112,M2027,FALSE)*(C2027/$H$6)),2),ROUNDUP(D2027/(VLOOKUP(B2027,Reference!$H$70:$AL$112,M2027,FALSE)*C2027),2)))))</f>
        <v/>
      </c>
    </row>
    <row r="2028" spans="6:6" x14ac:dyDescent="0.45">
      <c r="F2028" s="89" t="str">
        <f>IF(B2028="","",IF(E2028="Each",D2028/C2028,IF(E2028="Count",$H$5*D2028/C2028,IF(E2028="Area",ROUNDUP(D2028/(VLOOKUP(B2028,Reference!$H$70:$AL$112,M2028,FALSE)*(C2028/$H$6)),2),ROUNDUP(D2028/(VLOOKUP(B2028,Reference!$H$70:$AL$112,M2028,FALSE)*C2028),2)))))</f>
        <v/>
      </c>
    </row>
    <row r="2029" spans="6:6" x14ac:dyDescent="0.45">
      <c r="F2029" s="89" t="str">
        <f>IF(B2029="","",IF(E2029="Each",D2029/C2029,IF(E2029="Count",$H$5*D2029/C2029,IF(E2029="Area",ROUNDUP(D2029/(VLOOKUP(B2029,Reference!$H$70:$AL$112,M2029,FALSE)*(C2029/$H$6)),2),ROUNDUP(D2029/(VLOOKUP(B2029,Reference!$H$70:$AL$112,M2029,FALSE)*C2029),2)))))</f>
        <v/>
      </c>
    </row>
    <row r="2030" spans="6:6" x14ac:dyDescent="0.45">
      <c r="F2030" s="89" t="str">
        <f>IF(B2030="","",IF(E2030="Each",D2030/C2030,IF(E2030="Count",$H$5*D2030/C2030,IF(E2030="Area",ROUNDUP(D2030/(VLOOKUP(B2030,Reference!$H$70:$AL$112,M2030,FALSE)*(C2030/$H$6)),2),ROUNDUP(D2030/(VLOOKUP(B2030,Reference!$H$70:$AL$112,M2030,FALSE)*C2030),2)))))</f>
        <v/>
      </c>
    </row>
    <row r="2031" spans="6:6" x14ac:dyDescent="0.45">
      <c r="F2031" s="89" t="str">
        <f>IF(B2031="","",IF(E2031="Each",D2031/C2031,IF(E2031="Count",$H$5*D2031/C2031,IF(E2031="Area",ROUNDUP(D2031/(VLOOKUP(B2031,Reference!$H$70:$AL$112,M2031,FALSE)*(C2031/$H$6)),2),ROUNDUP(D2031/(VLOOKUP(B2031,Reference!$H$70:$AL$112,M2031,FALSE)*C2031),2)))))</f>
        <v/>
      </c>
    </row>
    <row r="2032" spans="6:6" x14ac:dyDescent="0.45">
      <c r="F2032" s="89" t="str">
        <f>IF(B2032="","",IF(E2032="Each",D2032/C2032,IF(E2032="Count",$H$5*D2032/C2032,IF(E2032="Area",ROUNDUP(D2032/(VLOOKUP(B2032,Reference!$H$70:$AL$112,M2032,FALSE)*(C2032/$H$6)),2),ROUNDUP(D2032/(VLOOKUP(B2032,Reference!$H$70:$AL$112,M2032,FALSE)*C2032),2)))))</f>
        <v/>
      </c>
    </row>
    <row r="2033" spans="6:6" x14ac:dyDescent="0.45">
      <c r="F2033" s="89" t="str">
        <f>IF(B2033="","",IF(E2033="Each",D2033/C2033,IF(E2033="Count",$H$5*D2033/C2033,IF(E2033="Area",ROUNDUP(D2033/(VLOOKUP(B2033,Reference!$H$70:$AL$112,M2033,FALSE)*(C2033/$H$6)),2),ROUNDUP(D2033/(VLOOKUP(B2033,Reference!$H$70:$AL$112,M2033,FALSE)*C2033),2)))))</f>
        <v/>
      </c>
    </row>
    <row r="2034" spans="6:6" x14ac:dyDescent="0.45">
      <c r="F2034" s="89" t="str">
        <f>IF(B2034="","",IF(E2034="Each",D2034/C2034,IF(E2034="Count",$H$5*D2034/C2034,IF(E2034="Area",ROUNDUP(D2034/(VLOOKUP(B2034,Reference!$H$70:$AL$112,M2034,FALSE)*(C2034/$H$6)),2),ROUNDUP(D2034/(VLOOKUP(B2034,Reference!$H$70:$AL$112,M2034,FALSE)*C2034),2)))))</f>
        <v/>
      </c>
    </row>
    <row r="2035" spans="6:6" x14ac:dyDescent="0.45">
      <c r="F2035" s="89" t="str">
        <f>IF(B2035="","",IF(E2035="Each",D2035/C2035,IF(E2035="Count",$H$5*D2035/C2035,IF(E2035="Area",ROUNDUP(D2035/(VLOOKUP(B2035,Reference!$H$70:$AL$112,M2035,FALSE)*(C2035/$H$6)),2),ROUNDUP(D2035/(VLOOKUP(B2035,Reference!$H$70:$AL$112,M2035,FALSE)*C2035),2)))))</f>
        <v/>
      </c>
    </row>
    <row r="2036" spans="6:6" x14ac:dyDescent="0.45">
      <c r="F2036" s="89" t="str">
        <f>IF(B2036="","",IF(E2036="Each",D2036/C2036,IF(E2036="Count",$H$5*D2036/C2036,IF(E2036="Area",ROUNDUP(D2036/(VLOOKUP(B2036,Reference!$H$70:$AL$112,M2036,FALSE)*(C2036/$H$6)),2),ROUNDUP(D2036/(VLOOKUP(B2036,Reference!$H$70:$AL$112,M2036,FALSE)*C2036),2)))))</f>
        <v/>
      </c>
    </row>
    <row r="2037" spans="6:6" x14ac:dyDescent="0.45">
      <c r="F2037" s="89" t="str">
        <f>IF(B2037="","",IF(E2037="Each",D2037/C2037,IF(E2037="Count",$H$5*D2037/C2037,IF(E2037="Area",ROUNDUP(D2037/(VLOOKUP(B2037,Reference!$H$70:$AL$112,M2037,FALSE)*(C2037/$H$6)),2),ROUNDUP(D2037/(VLOOKUP(B2037,Reference!$H$70:$AL$112,M2037,FALSE)*C2037),2)))))</f>
        <v/>
      </c>
    </row>
    <row r="2038" spans="6:6" x14ac:dyDescent="0.45">
      <c r="F2038" s="89" t="str">
        <f>IF(B2038="","",IF(E2038="Each",D2038/C2038,IF(E2038="Count",$H$5*D2038/C2038,IF(E2038="Area",ROUNDUP(D2038/(VLOOKUP(B2038,Reference!$H$70:$AL$112,M2038,FALSE)*(C2038/$H$6)),2),ROUNDUP(D2038/(VLOOKUP(B2038,Reference!$H$70:$AL$112,M2038,FALSE)*C2038),2)))))</f>
        <v/>
      </c>
    </row>
    <row r="2039" spans="6:6" x14ac:dyDescent="0.45">
      <c r="F2039" s="89" t="str">
        <f>IF(B2039="","",IF(E2039="Each",D2039/C2039,IF(E2039="Count",$H$5*D2039/C2039,IF(E2039="Area",ROUNDUP(D2039/(VLOOKUP(B2039,Reference!$H$70:$AL$112,M2039,FALSE)*(C2039/$H$6)),2),ROUNDUP(D2039/(VLOOKUP(B2039,Reference!$H$70:$AL$112,M2039,FALSE)*C2039),2)))))</f>
        <v/>
      </c>
    </row>
    <row r="2040" spans="6:6" x14ac:dyDescent="0.45">
      <c r="F2040" s="89" t="str">
        <f>IF(B2040="","",IF(E2040="Each",D2040/C2040,IF(E2040="Count",$H$5*D2040/C2040,IF(E2040="Area",ROUNDUP(D2040/(VLOOKUP(B2040,Reference!$H$70:$AL$112,M2040,FALSE)*(C2040/$H$6)),2),ROUNDUP(D2040/(VLOOKUP(B2040,Reference!$H$70:$AL$112,M2040,FALSE)*C2040),2)))))</f>
        <v/>
      </c>
    </row>
    <row r="2041" spans="6:6" x14ac:dyDescent="0.45">
      <c r="F2041" s="89" t="str">
        <f>IF(B2041="","",IF(E2041="Each",D2041/C2041,IF(E2041="Count",$H$5*D2041/C2041,IF(E2041="Area",ROUNDUP(D2041/(VLOOKUP(B2041,Reference!$H$70:$AL$112,M2041,FALSE)*(C2041/$H$6)),2),ROUNDUP(D2041/(VLOOKUP(B2041,Reference!$H$70:$AL$112,M2041,FALSE)*C2041),2)))))</f>
        <v/>
      </c>
    </row>
    <row r="2042" spans="6:6" x14ac:dyDescent="0.45">
      <c r="F2042" s="89" t="str">
        <f>IF(B2042="","",IF(E2042="Each",D2042/C2042,IF(E2042="Count",$H$5*D2042/C2042,IF(E2042="Area",ROUNDUP(D2042/(VLOOKUP(B2042,Reference!$H$70:$AL$112,M2042,FALSE)*(C2042/$H$6)),2),ROUNDUP(D2042/(VLOOKUP(B2042,Reference!$H$70:$AL$112,M2042,FALSE)*C2042),2)))))</f>
        <v/>
      </c>
    </row>
    <row r="2043" spans="6:6" x14ac:dyDescent="0.45">
      <c r="F2043" s="89" t="str">
        <f>IF(B2043="","",IF(E2043="Each",D2043/C2043,IF(E2043="Count",$H$5*D2043/C2043,IF(E2043="Area",ROUNDUP(D2043/(VLOOKUP(B2043,Reference!$H$70:$AL$112,M2043,FALSE)*(C2043/$H$6)),2),ROUNDUP(D2043/(VLOOKUP(B2043,Reference!$H$70:$AL$112,M2043,FALSE)*C2043),2)))))</f>
        <v/>
      </c>
    </row>
    <row r="2044" spans="6:6" x14ac:dyDescent="0.45">
      <c r="F2044" s="89" t="str">
        <f>IF(B2044="","",IF(E2044="Each",D2044/C2044,IF(E2044="Count",$H$5*D2044/C2044,IF(E2044="Area",ROUNDUP(D2044/(VLOOKUP(B2044,Reference!$H$70:$AL$112,M2044,FALSE)*(C2044/$H$6)),2),ROUNDUP(D2044/(VLOOKUP(B2044,Reference!$H$70:$AL$112,M2044,FALSE)*C2044),2)))))</f>
        <v/>
      </c>
    </row>
    <row r="2045" spans="6:6" x14ac:dyDescent="0.45">
      <c r="F2045" s="89" t="str">
        <f>IF(B2045="","",IF(E2045="Each",D2045/C2045,IF(E2045="Count",$H$5*D2045/C2045,IF(E2045="Area",ROUNDUP(D2045/(VLOOKUP(B2045,Reference!$H$70:$AL$112,M2045,FALSE)*(C2045/$H$6)),2),ROUNDUP(D2045/(VLOOKUP(B2045,Reference!$H$70:$AL$112,M2045,FALSE)*C2045),2)))))</f>
        <v/>
      </c>
    </row>
    <row r="2046" spans="6:6" x14ac:dyDescent="0.45">
      <c r="F2046" s="89" t="str">
        <f>IF(B2046="","",IF(E2046="Each",D2046/C2046,IF(E2046="Count",$H$5*D2046/C2046,IF(E2046="Area",ROUNDUP(D2046/(VLOOKUP(B2046,Reference!$H$70:$AL$112,M2046,FALSE)*(C2046/$H$6)),2),ROUNDUP(D2046/(VLOOKUP(B2046,Reference!$H$70:$AL$112,M2046,FALSE)*C2046),2)))))</f>
        <v/>
      </c>
    </row>
    <row r="2047" spans="6:6" x14ac:dyDescent="0.45">
      <c r="F2047" s="89" t="str">
        <f>IF(B2047="","",IF(E2047="Each",D2047/C2047,IF(E2047="Count",$H$5*D2047/C2047,IF(E2047="Area",ROUNDUP(D2047/(VLOOKUP(B2047,Reference!$H$70:$AL$112,M2047,FALSE)*(C2047/$H$6)),2),ROUNDUP(D2047/(VLOOKUP(B2047,Reference!$H$70:$AL$112,M2047,FALSE)*C2047),2)))))</f>
        <v/>
      </c>
    </row>
    <row r="2048" spans="6:6" x14ac:dyDescent="0.45">
      <c r="F2048" s="89" t="str">
        <f>IF(B2048="","",IF(E2048="Each",D2048/C2048,IF(E2048="Count",$H$5*D2048/C2048,IF(E2048="Area",ROUNDUP(D2048/(VLOOKUP(B2048,Reference!$H$70:$AL$112,M2048,FALSE)*(C2048/$H$6)),2),ROUNDUP(D2048/(VLOOKUP(B2048,Reference!$H$70:$AL$112,M2048,FALSE)*C2048),2)))))</f>
        <v/>
      </c>
    </row>
    <row r="2049" spans="6:6" x14ac:dyDescent="0.45">
      <c r="F2049" s="89" t="str">
        <f>IF(B2049="","",IF(E2049="Each",D2049/C2049,IF(E2049="Count",$H$5*D2049/C2049,IF(E2049="Area",ROUNDUP(D2049/(VLOOKUP(B2049,Reference!$H$70:$AL$112,M2049,FALSE)*(C2049/$H$6)),2),ROUNDUP(D2049/(VLOOKUP(B2049,Reference!$H$70:$AL$112,M2049,FALSE)*C2049),2)))))</f>
        <v/>
      </c>
    </row>
    <row r="2050" spans="6:6" x14ac:dyDescent="0.45">
      <c r="F2050" s="89" t="str">
        <f>IF(B2050="","",IF(E2050="Each",D2050/C2050,IF(E2050="Count",$H$5*D2050/C2050,IF(E2050="Area",ROUNDUP(D2050/(VLOOKUP(B2050,Reference!$H$70:$AL$112,M2050,FALSE)*(C2050/$H$6)),2),ROUNDUP(D2050/(VLOOKUP(B2050,Reference!$H$70:$AL$112,M2050,FALSE)*C2050),2)))))</f>
        <v/>
      </c>
    </row>
    <row r="2051" spans="6:6" x14ac:dyDescent="0.45">
      <c r="F2051" s="89" t="str">
        <f>IF(B2051="","",IF(E2051="Each",D2051/C2051,IF(E2051="Count",$H$5*D2051/C2051,IF(E2051="Area",ROUNDUP(D2051/(VLOOKUP(B2051,Reference!$H$70:$AL$112,M2051,FALSE)*(C2051/$H$6)),2),ROUNDUP(D2051/(VLOOKUP(B2051,Reference!$H$70:$AL$112,M2051,FALSE)*C2051),2)))))</f>
        <v/>
      </c>
    </row>
    <row r="2052" spans="6:6" x14ac:dyDescent="0.45">
      <c r="F2052" s="89" t="str">
        <f>IF(B2052="","",IF(E2052="Each",D2052/C2052,IF(E2052="Count",$H$5*D2052/C2052,IF(E2052="Area",ROUNDUP(D2052/(VLOOKUP(B2052,Reference!$H$70:$AL$112,M2052,FALSE)*(C2052/$H$6)),2),ROUNDUP(D2052/(VLOOKUP(B2052,Reference!$H$70:$AL$112,M2052,FALSE)*C2052),2)))))</f>
        <v/>
      </c>
    </row>
    <row r="2053" spans="6:6" x14ac:dyDescent="0.45">
      <c r="F2053" s="89" t="str">
        <f>IF(B2053="","",IF(E2053="Each",D2053/C2053,IF(E2053="Count",$H$5*D2053/C2053,IF(E2053="Area",ROUNDUP(D2053/(VLOOKUP(B2053,Reference!$H$70:$AL$112,M2053,FALSE)*(C2053/$H$6)),2),ROUNDUP(D2053/(VLOOKUP(B2053,Reference!$H$70:$AL$112,M2053,FALSE)*C2053),2)))))</f>
        <v/>
      </c>
    </row>
    <row r="2054" spans="6:6" x14ac:dyDescent="0.45">
      <c r="F2054" s="89" t="str">
        <f>IF(B2054="","",IF(E2054="Each",D2054/C2054,IF(E2054="Count",$H$5*D2054/C2054,IF(E2054="Area",ROUNDUP(D2054/(VLOOKUP(B2054,Reference!$H$70:$AL$112,M2054,FALSE)*(C2054/$H$6)),2),ROUNDUP(D2054/(VLOOKUP(B2054,Reference!$H$70:$AL$112,M2054,FALSE)*C2054),2)))))</f>
        <v/>
      </c>
    </row>
    <row r="2055" spans="6:6" x14ac:dyDescent="0.45">
      <c r="F2055" s="89" t="str">
        <f>IF(B2055="","",IF(E2055="Each",D2055/C2055,IF(E2055="Count",$H$5*D2055/C2055,IF(E2055="Area",ROUNDUP(D2055/(VLOOKUP(B2055,Reference!$H$70:$AL$112,M2055,FALSE)*(C2055/$H$6)),2),ROUNDUP(D2055/(VLOOKUP(B2055,Reference!$H$70:$AL$112,M2055,FALSE)*C2055),2)))))</f>
        <v/>
      </c>
    </row>
    <row r="2056" spans="6:6" x14ac:dyDescent="0.45">
      <c r="F2056" s="89" t="str">
        <f>IF(B2056="","",IF(E2056="Each",D2056/C2056,IF(E2056="Count",$H$5*D2056/C2056,IF(E2056="Area",ROUNDUP(D2056/(VLOOKUP(B2056,Reference!$H$70:$AL$112,M2056,FALSE)*(C2056/$H$6)),2),ROUNDUP(D2056/(VLOOKUP(B2056,Reference!$H$70:$AL$112,M2056,FALSE)*C2056),2)))))</f>
        <v/>
      </c>
    </row>
    <row r="2057" spans="6:6" x14ac:dyDescent="0.45">
      <c r="F2057" s="89" t="str">
        <f>IF(B2057="","",IF(E2057="Each",D2057/C2057,IF(E2057="Count",$H$5*D2057/C2057,IF(E2057="Area",ROUNDUP(D2057/(VLOOKUP(B2057,Reference!$H$70:$AL$112,M2057,FALSE)*(C2057/$H$6)),2),ROUNDUP(D2057/(VLOOKUP(B2057,Reference!$H$70:$AL$112,M2057,FALSE)*C2057),2)))))</f>
        <v/>
      </c>
    </row>
    <row r="2058" spans="6:6" x14ac:dyDescent="0.45">
      <c r="F2058" s="89" t="str">
        <f>IF(B2058="","",IF(E2058="Each",D2058/C2058,IF(E2058="Count",$H$5*D2058/C2058,IF(E2058="Area",ROUNDUP(D2058/(VLOOKUP(B2058,Reference!$H$70:$AL$112,M2058,FALSE)*(C2058/$H$6)),2),ROUNDUP(D2058/(VLOOKUP(B2058,Reference!$H$70:$AL$112,M2058,FALSE)*C2058),2)))))</f>
        <v/>
      </c>
    </row>
    <row r="2059" spans="6:6" x14ac:dyDescent="0.45">
      <c r="F2059" s="89" t="str">
        <f>IF(B2059="","",IF(E2059="Each",D2059/C2059,IF(E2059="Count",$H$5*D2059/C2059,IF(E2059="Area",ROUNDUP(D2059/(VLOOKUP(B2059,Reference!$H$70:$AL$112,M2059,FALSE)*(C2059/$H$6)),2),ROUNDUP(D2059/(VLOOKUP(B2059,Reference!$H$70:$AL$112,M2059,FALSE)*C2059),2)))))</f>
        <v/>
      </c>
    </row>
    <row r="2060" spans="6:6" x14ac:dyDescent="0.45">
      <c r="F2060" s="89" t="str">
        <f>IF(B2060="","",IF(E2060="Each",D2060/C2060,IF(E2060="Count",$H$5*D2060/C2060,IF(E2060="Area",ROUNDUP(D2060/(VLOOKUP(B2060,Reference!$H$70:$AL$112,M2060,FALSE)*(C2060/$H$6)),2),ROUNDUP(D2060/(VLOOKUP(B2060,Reference!$H$70:$AL$112,M2060,FALSE)*C2060),2)))))</f>
        <v/>
      </c>
    </row>
    <row r="2061" spans="6:6" x14ac:dyDescent="0.45">
      <c r="F2061" s="89" t="str">
        <f>IF(B2061="","",IF(E2061="Each",D2061/C2061,IF(E2061="Count",$H$5*D2061/C2061,IF(E2061="Area",ROUNDUP(D2061/(VLOOKUP(B2061,Reference!$H$70:$AL$112,M2061,FALSE)*(C2061/$H$6)),2),ROUNDUP(D2061/(VLOOKUP(B2061,Reference!$H$70:$AL$112,M2061,FALSE)*C2061),2)))))</f>
        <v/>
      </c>
    </row>
    <row r="2062" spans="6:6" x14ac:dyDescent="0.45">
      <c r="F2062" s="89" t="str">
        <f>IF(B2062="","",IF(E2062="Each",D2062/C2062,IF(E2062="Count",$H$5*D2062/C2062,IF(E2062="Area",ROUNDUP(D2062/(VLOOKUP(B2062,Reference!$H$70:$AL$112,M2062,FALSE)*(C2062/$H$6)),2),ROUNDUP(D2062/(VLOOKUP(B2062,Reference!$H$70:$AL$112,M2062,FALSE)*C2062),2)))))</f>
        <v/>
      </c>
    </row>
    <row r="2063" spans="6:6" x14ac:dyDescent="0.45">
      <c r="F2063" s="89" t="str">
        <f>IF(B2063="","",IF(E2063="Each",D2063/C2063,IF(E2063="Count",$H$5*D2063/C2063,IF(E2063="Area",ROUNDUP(D2063/(VLOOKUP(B2063,Reference!$H$70:$AL$112,M2063,FALSE)*(C2063/$H$6)),2),ROUNDUP(D2063/(VLOOKUP(B2063,Reference!$H$70:$AL$112,M2063,FALSE)*C2063),2)))))</f>
        <v/>
      </c>
    </row>
    <row r="2064" spans="6:6" x14ac:dyDescent="0.45">
      <c r="F2064" s="89" t="str">
        <f>IF(B2064="","",IF(E2064="Each",D2064/C2064,IF(E2064="Count",$H$5*D2064/C2064,IF(E2064="Area",ROUNDUP(D2064/(VLOOKUP(B2064,Reference!$H$70:$AL$112,M2064,FALSE)*(C2064/$H$6)),2),ROUNDUP(D2064/(VLOOKUP(B2064,Reference!$H$70:$AL$112,M2064,FALSE)*C2064),2)))))</f>
        <v/>
      </c>
    </row>
    <row r="2065" spans="6:6" x14ac:dyDescent="0.45">
      <c r="F2065" s="89" t="str">
        <f>IF(B2065="","",IF(E2065="Each",D2065/C2065,IF(E2065="Count",$H$5*D2065/C2065,IF(E2065="Area",ROUNDUP(D2065/(VLOOKUP(B2065,Reference!$H$70:$AL$112,M2065,FALSE)*(C2065/$H$6)),2),ROUNDUP(D2065/(VLOOKUP(B2065,Reference!$H$70:$AL$112,M2065,FALSE)*C2065),2)))))</f>
        <v/>
      </c>
    </row>
    <row r="2066" spans="6:6" x14ac:dyDescent="0.45">
      <c r="F2066" s="89" t="str">
        <f>IF(B2066="","",IF(E2066="Each",D2066/C2066,IF(E2066="Count",$H$5*D2066/C2066,IF(E2066="Area",ROUNDUP(D2066/(VLOOKUP(B2066,Reference!$H$70:$AL$112,M2066,FALSE)*(C2066/$H$6)),2),ROUNDUP(D2066/(VLOOKUP(B2066,Reference!$H$70:$AL$112,M2066,FALSE)*C2066),2)))))</f>
        <v/>
      </c>
    </row>
    <row r="2067" spans="6:6" x14ac:dyDescent="0.45">
      <c r="F2067" s="89" t="str">
        <f>IF(B2067="","",IF(E2067="Each",D2067/C2067,IF(E2067="Count",$H$5*D2067/C2067,IF(E2067="Area",ROUNDUP(D2067/(VLOOKUP(B2067,Reference!$H$70:$AL$112,M2067,FALSE)*(C2067/$H$6)),2),ROUNDUP(D2067/(VLOOKUP(B2067,Reference!$H$70:$AL$112,M2067,FALSE)*C2067),2)))))</f>
        <v/>
      </c>
    </row>
    <row r="2068" spans="6:6" x14ac:dyDescent="0.45">
      <c r="F2068" s="89" t="str">
        <f>IF(B2068="","",IF(E2068="Each",D2068/C2068,IF(E2068="Count",$H$5*D2068/C2068,IF(E2068="Area",ROUNDUP(D2068/(VLOOKUP(B2068,Reference!$H$70:$AL$112,M2068,FALSE)*(C2068/$H$6)),2),ROUNDUP(D2068/(VLOOKUP(B2068,Reference!$H$70:$AL$112,M2068,FALSE)*C2068),2)))))</f>
        <v/>
      </c>
    </row>
    <row r="2069" spans="6:6" x14ac:dyDescent="0.45">
      <c r="F2069" s="89" t="str">
        <f>IF(B2069="","",IF(E2069="Each",D2069/C2069,IF(E2069="Count",$H$5*D2069/C2069,IF(E2069="Area",ROUNDUP(D2069/(VLOOKUP(B2069,Reference!$H$70:$AL$112,M2069,FALSE)*(C2069/$H$6)),2),ROUNDUP(D2069/(VLOOKUP(B2069,Reference!$H$70:$AL$112,M2069,FALSE)*C2069),2)))))</f>
        <v/>
      </c>
    </row>
    <row r="2070" spans="6:6" x14ac:dyDescent="0.45">
      <c r="F2070" s="89" t="str">
        <f>IF(B2070="","",IF(E2070="Each",D2070/C2070,IF(E2070="Count",$H$5*D2070/C2070,IF(E2070="Area",ROUNDUP(D2070/(VLOOKUP(B2070,Reference!$H$70:$AL$112,M2070,FALSE)*(C2070/$H$6)),2),ROUNDUP(D2070/(VLOOKUP(B2070,Reference!$H$70:$AL$112,M2070,FALSE)*C2070),2)))))</f>
        <v/>
      </c>
    </row>
    <row r="2071" spans="6:6" x14ac:dyDescent="0.45">
      <c r="F2071" s="89" t="str">
        <f>IF(B2071="","",IF(E2071="Each",D2071/C2071,IF(E2071="Count",$H$5*D2071/C2071,IF(E2071="Area",ROUNDUP(D2071/(VLOOKUP(B2071,Reference!$H$70:$AL$112,M2071,FALSE)*(C2071/$H$6)),2),ROUNDUP(D2071/(VLOOKUP(B2071,Reference!$H$70:$AL$112,M2071,FALSE)*C2071),2)))))</f>
        <v/>
      </c>
    </row>
    <row r="2072" spans="6:6" x14ac:dyDescent="0.45">
      <c r="F2072" s="89" t="str">
        <f>IF(B2072="","",IF(E2072="Each",D2072/C2072,IF(E2072="Count",$H$5*D2072/C2072,IF(E2072="Area",ROUNDUP(D2072/(VLOOKUP(B2072,Reference!$H$70:$AL$112,M2072,FALSE)*(C2072/$H$6)),2),ROUNDUP(D2072/(VLOOKUP(B2072,Reference!$H$70:$AL$112,M2072,FALSE)*C2072),2)))))</f>
        <v/>
      </c>
    </row>
    <row r="2073" spans="6:6" x14ac:dyDescent="0.45">
      <c r="F2073" s="89" t="str">
        <f>IF(B2073="","",IF(E2073="Each",D2073/C2073,IF(E2073="Count",$H$5*D2073/C2073,IF(E2073="Area",ROUNDUP(D2073/(VLOOKUP(B2073,Reference!$H$70:$AL$112,M2073,FALSE)*(C2073/$H$6)),2),ROUNDUP(D2073/(VLOOKUP(B2073,Reference!$H$70:$AL$112,M2073,FALSE)*C2073),2)))))</f>
        <v/>
      </c>
    </row>
    <row r="2074" spans="6:6" x14ac:dyDescent="0.45">
      <c r="F2074" s="89" t="str">
        <f>IF(B2074="","",IF(E2074="Each",D2074/C2074,IF(E2074="Count",$H$5*D2074/C2074,IF(E2074="Area",ROUNDUP(D2074/(VLOOKUP(B2074,Reference!$H$70:$AL$112,M2074,FALSE)*(C2074/$H$6)),2),ROUNDUP(D2074/(VLOOKUP(B2074,Reference!$H$70:$AL$112,M2074,FALSE)*C2074),2)))))</f>
        <v/>
      </c>
    </row>
    <row r="2075" spans="6:6" x14ac:dyDescent="0.45">
      <c r="F2075" s="89" t="str">
        <f>IF(B2075="","",IF(E2075="Each",D2075/C2075,IF(E2075="Count",$H$5*D2075/C2075,IF(E2075="Area",ROUNDUP(D2075/(VLOOKUP(B2075,Reference!$H$70:$AL$112,M2075,FALSE)*(C2075/$H$6)),2),ROUNDUP(D2075/(VLOOKUP(B2075,Reference!$H$70:$AL$112,M2075,FALSE)*C2075),2)))))</f>
        <v/>
      </c>
    </row>
    <row r="2076" spans="6:6" x14ac:dyDescent="0.45">
      <c r="F2076" s="89" t="str">
        <f>IF(B2076="","",IF(E2076="Each",D2076/C2076,IF(E2076="Count",$H$5*D2076/C2076,IF(E2076="Area",ROUNDUP(D2076/(VLOOKUP(B2076,Reference!$H$70:$AL$112,M2076,FALSE)*(C2076/$H$6)),2),ROUNDUP(D2076/(VLOOKUP(B2076,Reference!$H$70:$AL$112,M2076,FALSE)*C2076),2)))))</f>
        <v/>
      </c>
    </row>
    <row r="2077" spans="6:6" x14ac:dyDescent="0.45">
      <c r="F2077" s="89" t="str">
        <f>IF(B2077="","",IF(E2077="Each",D2077/C2077,IF(E2077="Count",$H$5*D2077/C2077,IF(E2077="Area",ROUNDUP(D2077/(VLOOKUP(B2077,Reference!$H$70:$AL$112,M2077,FALSE)*(C2077/$H$6)),2),ROUNDUP(D2077/(VLOOKUP(B2077,Reference!$H$70:$AL$112,M2077,FALSE)*C2077),2)))))</f>
        <v/>
      </c>
    </row>
    <row r="2078" spans="6:6" x14ac:dyDescent="0.45">
      <c r="F2078" s="89" t="str">
        <f>IF(B2078="","",IF(E2078="Each",D2078/C2078,IF(E2078="Count",$H$5*D2078/C2078,IF(E2078="Area",ROUNDUP(D2078/(VLOOKUP(B2078,Reference!$H$70:$AL$112,M2078,FALSE)*(C2078/$H$6)),2),ROUNDUP(D2078/(VLOOKUP(B2078,Reference!$H$70:$AL$112,M2078,FALSE)*C2078),2)))))</f>
        <v/>
      </c>
    </row>
    <row r="2079" spans="6:6" x14ac:dyDescent="0.45">
      <c r="F2079" s="89" t="str">
        <f>IF(B2079="","",IF(E2079="Each",D2079/C2079,IF(E2079="Count",$H$5*D2079/C2079,IF(E2079="Area",ROUNDUP(D2079/(VLOOKUP(B2079,Reference!$H$70:$AL$112,M2079,FALSE)*(C2079/$H$6)),2),ROUNDUP(D2079/(VLOOKUP(B2079,Reference!$H$70:$AL$112,M2079,FALSE)*C2079),2)))))</f>
        <v/>
      </c>
    </row>
    <row r="2080" spans="6:6" x14ac:dyDescent="0.45">
      <c r="F2080" s="89" t="str">
        <f>IF(B2080="","",IF(E2080="Each",D2080/C2080,IF(E2080="Count",$H$5*D2080/C2080,IF(E2080="Area",ROUNDUP(D2080/(VLOOKUP(B2080,Reference!$H$70:$AL$112,M2080,FALSE)*(C2080/$H$6)),2),ROUNDUP(D2080/(VLOOKUP(B2080,Reference!$H$70:$AL$112,M2080,FALSE)*C2080),2)))))</f>
        <v/>
      </c>
    </row>
    <row r="2081" spans="6:6" x14ac:dyDescent="0.45">
      <c r="F2081" s="89" t="str">
        <f>IF(B2081="","",IF(E2081="Each",D2081/C2081,IF(E2081="Count",$H$5*D2081/C2081,IF(E2081="Area",ROUNDUP(D2081/(VLOOKUP(B2081,Reference!$H$70:$AL$112,M2081,FALSE)*(C2081/$H$6)),2),ROUNDUP(D2081/(VLOOKUP(B2081,Reference!$H$70:$AL$112,M2081,FALSE)*C2081),2)))))</f>
        <v/>
      </c>
    </row>
    <row r="2082" spans="6:6" x14ac:dyDescent="0.45">
      <c r="F2082" s="89" t="str">
        <f>IF(B2082="","",IF(E2082="Each",D2082/C2082,IF(E2082="Count",$H$5*D2082/C2082,IF(E2082="Area",ROUNDUP(D2082/(VLOOKUP(B2082,Reference!$H$70:$AL$112,M2082,FALSE)*(C2082/$H$6)),2),ROUNDUP(D2082/(VLOOKUP(B2082,Reference!$H$70:$AL$112,M2082,FALSE)*C2082),2)))))</f>
        <v/>
      </c>
    </row>
    <row r="2083" spans="6:6" x14ac:dyDescent="0.45">
      <c r="F2083" s="89" t="str">
        <f>IF(B2083="","",IF(E2083="Each",D2083/C2083,IF(E2083="Count",$H$5*D2083/C2083,IF(E2083="Area",ROUNDUP(D2083/(VLOOKUP(B2083,Reference!$H$70:$AL$112,M2083,FALSE)*(C2083/$H$6)),2),ROUNDUP(D2083/(VLOOKUP(B2083,Reference!$H$70:$AL$112,M2083,FALSE)*C2083),2)))))</f>
        <v/>
      </c>
    </row>
    <row r="2084" spans="6:6" x14ac:dyDescent="0.45">
      <c r="F2084" s="89" t="str">
        <f>IF(B2084="","",IF(E2084="Each",D2084/C2084,IF(E2084="Count",$H$5*D2084/C2084,IF(E2084="Area",ROUNDUP(D2084/(VLOOKUP(B2084,Reference!$H$70:$AL$112,M2084,FALSE)*(C2084/$H$6)),2),ROUNDUP(D2084/(VLOOKUP(B2084,Reference!$H$70:$AL$112,M2084,FALSE)*C2084),2)))))</f>
        <v/>
      </c>
    </row>
    <row r="2085" spans="6:6" x14ac:dyDescent="0.45">
      <c r="F2085" s="89" t="str">
        <f>IF(B2085="","",IF(E2085="Each",D2085/C2085,IF(E2085="Count",$H$5*D2085/C2085,IF(E2085="Area",ROUNDUP(D2085/(VLOOKUP(B2085,Reference!$H$70:$AL$112,M2085,FALSE)*(C2085/$H$6)),2),ROUNDUP(D2085/(VLOOKUP(B2085,Reference!$H$70:$AL$112,M2085,FALSE)*C2085),2)))))</f>
        <v/>
      </c>
    </row>
    <row r="2086" spans="6:6" x14ac:dyDescent="0.45">
      <c r="F2086" s="89" t="str">
        <f>IF(B2086="","",IF(E2086="Each",D2086/C2086,IF(E2086="Count",$H$5*D2086/C2086,IF(E2086="Area",ROUNDUP(D2086/(VLOOKUP(B2086,Reference!$H$70:$AL$112,M2086,FALSE)*(C2086/$H$6)),2),ROUNDUP(D2086/(VLOOKUP(B2086,Reference!$H$70:$AL$112,M2086,FALSE)*C2086),2)))))</f>
        <v/>
      </c>
    </row>
    <row r="2087" spans="6:6" x14ac:dyDescent="0.45">
      <c r="F2087" s="89" t="str">
        <f>IF(B2087="","",IF(E2087="Each",D2087/C2087,IF(E2087="Count",$H$5*D2087/C2087,IF(E2087="Area",ROUNDUP(D2087/(VLOOKUP(B2087,Reference!$H$70:$AL$112,M2087,FALSE)*(C2087/$H$6)),2),ROUNDUP(D2087/(VLOOKUP(B2087,Reference!$H$70:$AL$112,M2087,FALSE)*C2087),2)))))</f>
        <v/>
      </c>
    </row>
    <row r="2088" spans="6:6" x14ac:dyDescent="0.45">
      <c r="F2088" s="89" t="str">
        <f>IF(B2088="","",IF(E2088="Each",D2088/C2088,IF(E2088="Count",$H$5*D2088/C2088,IF(E2088="Area",ROUNDUP(D2088/(VLOOKUP(B2088,Reference!$H$70:$AL$112,M2088,FALSE)*(C2088/$H$6)),2),ROUNDUP(D2088/(VLOOKUP(B2088,Reference!$H$70:$AL$112,M2088,FALSE)*C2088),2)))))</f>
        <v/>
      </c>
    </row>
    <row r="2089" spans="6:6" x14ac:dyDescent="0.45">
      <c r="F2089" s="89" t="str">
        <f>IF(B2089="","",IF(E2089="Each",D2089/C2089,IF(E2089="Count",$H$5*D2089/C2089,IF(E2089="Area",ROUNDUP(D2089/(VLOOKUP(B2089,Reference!$H$70:$AL$112,M2089,FALSE)*(C2089/$H$6)),2),ROUNDUP(D2089/(VLOOKUP(B2089,Reference!$H$70:$AL$112,M2089,FALSE)*C2089),2)))))</f>
        <v/>
      </c>
    </row>
    <row r="2090" spans="6:6" x14ac:dyDescent="0.45">
      <c r="F2090" s="89" t="str">
        <f>IF(B2090="","",IF(E2090="Each",D2090/C2090,IF(E2090="Count",$H$5*D2090/C2090,IF(E2090="Area",ROUNDUP(D2090/(VLOOKUP(B2090,Reference!$H$70:$AL$112,M2090,FALSE)*(C2090/$H$6)),2),ROUNDUP(D2090/(VLOOKUP(B2090,Reference!$H$70:$AL$112,M2090,FALSE)*C2090),2)))))</f>
        <v/>
      </c>
    </row>
    <row r="2091" spans="6:6" x14ac:dyDescent="0.45">
      <c r="F2091" s="89" t="str">
        <f>IF(B2091="","",IF(E2091="Each",D2091/C2091,IF(E2091="Count",$H$5*D2091/C2091,IF(E2091="Area",ROUNDUP(D2091/(VLOOKUP(B2091,Reference!$H$70:$AL$112,M2091,FALSE)*(C2091/$H$6)),2),ROUNDUP(D2091/(VLOOKUP(B2091,Reference!$H$70:$AL$112,M2091,FALSE)*C2091),2)))))</f>
        <v/>
      </c>
    </row>
    <row r="2092" spans="6:6" x14ac:dyDescent="0.45">
      <c r="F2092" s="89" t="str">
        <f>IF(B2092="","",IF(E2092="Each",D2092/C2092,IF(E2092="Count",$H$5*D2092/C2092,IF(E2092="Area",ROUNDUP(D2092/(VLOOKUP(B2092,Reference!$H$70:$AL$112,M2092,FALSE)*(C2092/$H$6)),2),ROUNDUP(D2092/(VLOOKUP(B2092,Reference!$H$70:$AL$112,M2092,FALSE)*C2092),2)))))</f>
        <v/>
      </c>
    </row>
    <row r="2093" spans="6:6" x14ac:dyDescent="0.45">
      <c r="F2093" s="89" t="str">
        <f>IF(B2093="","",IF(E2093="Each",D2093/C2093,IF(E2093="Count",$H$5*D2093/C2093,IF(E2093="Area",ROUNDUP(D2093/(VLOOKUP(B2093,Reference!$H$70:$AL$112,M2093,FALSE)*(C2093/$H$6)),2),ROUNDUP(D2093/(VLOOKUP(B2093,Reference!$H$70:$AL$112,M2093,FALSE)*C2093),2)))))</f>
        <v/>
      </c>
    </row>
    <row r="2094" spans="6:6" x14ac:dyDescent="0.45">
      <c r="F2094" s="89" t="str">
        <f>IF(B2094="","",IF(E2094="Each",D2094/C2094,IF(E2094="Count",$H$5*D2094/C2094,IF(E2094="Area",ROUNDUP(D2094/(VLOOKUP(B2094,Reference!$H$70:$AL$112,M2094,FALSE)*(C2094/$H$6)),2),ROUNDUP(D2094/(VLOOKUP(B2094,Reference!$H$70:$AL$112,M2094,FALSE)*C2094),2)))))</f>
        <v/>
      </c>
    </row>
    <row r="2095" spans="6:6" x14ac:dyDescent="0.45">
      <c r="F2095" s="89" t="str">
        <f>IF(B2095="","",IF(E2095="Each",D2095/C2095,IF(E2095="Count",$H$5*D2095/C2095,IF(E2095="Area",ROUNDUP(D2095/(VLOOKUP(B2095,Reference!$H$70:$AL$112,M2095,FALSE)*(C2095/$H$6)),2),ROUNDUP(D2095/(VLOOKUP(B2095,Reference!$H$70:$AL$112,M2095,FALSE)*C2095),2)))))</f>
        <v/>
      </c>
    </row>
    <row r="2096" spans="6:6" x14ac:dyDescent="0.45">
      <c r="F2096" s="89" t="str">
        <f>IF(B2096="","",IF(E2096="Each",D2096/C2096,IF(E2096="Count",$H$5*D2096/C2096,IF(E2096="Area",ROUNDUP(D2096/(VLOOKUP(B2096,Reference!$H$70:$AL$112,M2096,FALSE)*(C2096/$H$6)),2),ROUNDUP(D2096/(VLOOKUP(B2096,Reference!$H$70:$AL$112,M2096,FALSE)*C2096),2)))))</f>
        <v/>
      </c>
    </row>
    <row r="2097" spans="6:6" x14ac:dyDescent="0.45">
      <c r="F2097" s="89" t="str">
        <f>IF(B2097="","",IF(E2097="Each",D2097/C2097,IF(E2097="Count",$H$5*D2097/C2097,IF(E2097="Area",ROUNDUP(D2097/(VLOOKUP(B2097,Reference!$H$70:$AL$112,M2097,FALSE)*(C2097/$H$6)),2),ROUNDUP(D2097/(VLOOKUP(B2097,Reference!$H$70:$AL$112,M2097,FALSE)*C2097),2)))))</f>
        <v/>
      </c>
    </row>
    <row r="2098" spans="6:6" x14ac:dyDescent="0.45">
      <c r="F2098" s="89" t="str">
        <f>IF(B2098="","",IF(E2098="Each",D2098/C2098,IF(E2098="Count",$H$5*D2098/C2098,IF(E2098="Area",ROUNDUP(D2098/(VLOOKUP(B2098,Reference!$H$70:$AL$112,M2098,FALSE)*(C2098/$H$6)),2),ROUNDUP(D2098/(VLOOKUP(B2098,Reference!$H$70:$AL$112,M2098,FALSE)*C2098),2)))))</f>
        <v/>
      </c>
    </row>
    <row r="2099" spans="6:6" x14ac:dyDescent="0.45">
      <c r="F2099" s="89" t="str">
        <f>IF(B2099="","",IF(E2099="Each",D2099/C2099,IF(E2099="Count",$H$5*D2099/C2099,IF(E2099="Area",ROUNDUP(D2099/(VLOOKUP(B2099,Reference!$H$70:$AL$112,M2099,FALSE)*(C2099/$H$6)),2),ROUNDUP(D2099/(VLOOKUP(B2099,Reference!$H$70:$AL$112,M2099,FALSE)*C2099),2)))))</f>
        <v/>
      </c>
    </row>
    <row r="2100" spans="6:6" x14ac:dyDescent="0.45">
      <c r="F2100" s="89" t="str">
        <f>IF(B2100="","",IF(E2100="Each",D2100/C2100,IF(E2100="Count",$H$5*D2100/C2100,IF(E2100="Area",ROUNDUP(D2100/(VLOOKUP(B2100,Reference!$H$70:$AL$112,M2100,FALSE)*(C2100/$H$6)),2),ROUNDUP(D2100/(VLOOKUP(B2100,Reference!$H$70:$AL$112,M2100,FALSE)*C2100),2)))))</f>
        <v/>
      </c>
    </row>
    <row r="2101" spans="6:6" x14ac:dyDescent="0.45">
      <c r="F2101" s="89" t="str">
        <f>IF(B2101="","",IF(E2101="Each",D2101/C2101,IF(E2101="Count",$H$5*D2101/C2101,IF(E2101="Area",ROUNDUP(D2101/(VLOOKUP(B2101,Reference!$H$70:$AL$112,M2101,FALSE)*(C2101/$H$6)),2),ROUNDUP(D2101/(VLOOKUP(B2101,Reference!$H$70:$AL$112,M2101,FALSE)*C2101),2)))))</f>
        <v/>
      </c>
    </row>
    <row r="2102" spans="6:6" x14ac:dyDescent="0.45">
      <c r="F2102" s="89" t="str">
        <f>IF(B2102="","",IF(E2102="Each",D2102/C2102,IF(E2102="Count",$H$5*D2102/C2102,IF(E2102="Area",ROUNDUP(D2102/(VLOOKUP(B2102,Reference!$H$70:$AL$112,M2102,FALSE)*(C2102/$H$6)),2),ROUNDUP(D2102/(VLOOKUP(B2102,Reference!$H$70:$AL$112,M2102,FALSE)*C2102),2)))))</f>
        <v/>
      </c>
    </row>
    <row r="2103" spans="6:6" x14ac:dyDescent="0.45">
      <c r="F2103" s="89" t="str">
        <f>IF(B2103="","",IF(E2103="Each",D2103/C2103,IF(E2103="Count",$H$5*D2103/C2103,IF(E2103="Area",ROUNDUP(D2103/(VLOOKUP(B2103,Reference!$H$70:$AL$112,M2103,FALSE)*(C2103/$H$6)),2),ROUNDUP(D2103/(VLOOKUP(B2103,Reference!$H$70:$AL$112,M2103,FALSE)*C2103),2)))))</f>
        <v/>
      </c>
    </row>
    <row r="2104" spans="6:6" x14ac:dyDescent="0.45">
      <c r="F2104" s="89" t="str">
        <f>IF(B2104="","",IF(E2104="Each",D2104/C2104,IF(E2104="Count",$H$5*D2104/C2104,IF(E2104="Area",ROUNDUP(D2104/(VLOOKUP(B2104,Reference!$H$70:$AL$112,M2104,FALSE)*(C2104/$H$6)),2),ROUNDUP(D2104/(VLOOKUP(B2104,Reference!$H$70:$AL$112,M2104,FALSE)*C2104),2)))))</f>
        <v/>
      </c>
    </row>
    <row r="2105" spans="6:6" x14ac:dyDescent="0.45">
      <c r="F2105" s="89" t="str">
        <f>IF(B2105="","",IF(E2105="Each",D2105/C2105,IF(E2105="Count",$H$5*D2105/C2105,IF(E2105="Area",ROUNDUP(D2105/(VLOOKUP(B2105,Reference!$H$70:$AL$112,M2105,FALSE)*(C2105/$H$6)),2),ROUNDUP(D2105/(VLOOKUP(B2105,Reference!$H$70:$AL$112,M2105,FALSE)*C2105),2)))))</f>
        <v/>
      </c>
    </row>
    <row r="2106" spans="6:6" x14ac:dyDescent="0.45">
      <c r="F2106" s="89" t="str">
        <f>IF(B2106="","",IF(E2106="Each",D2106/C2106,IF(E2106="Count",$H$5*D2106/C2106,IF(E2106="Area",ROUNDUP(D2106/(VLOOKUP(B2106,Reference!$H$70:$AL$112,M2106,FALSE)*(C2106/$H$6)),2),ROUNDUP(D2106/(VLOOKUP(B2106,Reference!$H$70:$AL$112,M2106,FALSE)*C2106),2)))))</f>
        <v/>
      </c>
    </row>
    <row r="2107" spans="6:6" x14ac:dyDescent="0.45">
      <c r="F2107" s="89" t="str">
        <f>IF(B2107="","",IF(E2107="Each",D2107/C2107,IF(E2107="Count",$H$5*D2107/C2107,IF(E2107="Area",ROUNDUP(D2107/(VLOOKUP(B2107,Reference!$H$70:$AL$112,M2107,FALSE)*(C2107/$H$6)),2),ROUNDUP(D2107/(VLOOKUP(B2107,Reference!$H$70:$AL$112,M2107,FALSE)*C2107),2)))))</f>
        <v/>
      </c>
    </row>
    <row r="2108" spans="6:6" x14ac:dyDescent="0.45">
      <c r="F2108" s="89" t="str">
        <f>IF(B2108="","",IF(E2108="Each",D2108/C2108,IF(E2108="Count",$H$5*D2108/C2108,IF(E2108="Area",ROUNDUP(D2108/(VLOOKUP(B2108,Reference!$H$70:$AL$112,M2108,FALSE)*(C2108/$H$6)),2),ROUNDUP(D2108/(VLOOKUP(B2108,Reference!$H$70:$AL$112,M2108,FALSE)*C2108),2)))))</f>
        <v/>
      </c>
    </row>
    <row r="2109" spans="6:6" x14ac:dyDescent="0.45">
      <c r="F2109" s="89" t="str">
        <f>IF(B2109="","",IF(E2109="Each",D2109/C2109,IF(E2109="Count",$H$5*D2109/C2109,IF(E2109="Area",ROUNDUP(D2109/(VLOOKUP(B2109,Reference!$H$70:$AL$112,M2109,FALSE)*(C2109/$H$6)),2),ROUNDUP(D2109/(VLOOKUP(B2109,Reference!$H$70:$AL$112,M2109,FALSE)*C2109),2)))))</f>
        <v/>
      </c>
    </row>
    <row r="2110" spans="6:6" x14ac:dyDescent="0.45">
      <c r="F2110" s="89" t="str">
        <f>IF(B2110="","",IF(E2110="Each",D2110/C2110,IF(E2110="Count",$H$5*D2110/C2110,IF(E2110="Area",ROUNDUP(D2110/(VLOOKUP(B2110,Reference!$H$70:$AL$112,M2110,FALSE)*(C2110/$H$6)),2),ROUNDUP(D2110/(VLOOKUP(B2110,Reference!$H$70:$AL$112,M2110,FALSE)*C2110),2)))))</f>
        <v/>
      </c>
    </row>
    <row r="2111" spans="6:6" x14ac:dyDescent="0.45">
      <c r="F2111" s="89" t="str">
        <f>IF(B2111="","",IF(E2111="Each",D2111/C2111,IF(E2111="Count",$H$5*D2111/C2111,IF(E2111="Area",ROUNDUP(D2111/(VLOOKUP(B2111,Reference!$H$70:$AL$112,M2111,FALSE)*(C2111/$H$6)),2),ROUNDUP(D2111/(VLOOKUP(B2111,Reference!$H$70:$AL$112,M2111,FALSE)*C2111),2)))))</f>
        <v/>
      </c>
    </row>
    <row r="2112" spans="6:6" x14ac:dyDescent="0.45">
      <c r="F2112" s="89" t="str">
        <f>IF(B2112="","",IF(E2112="Each",D2112/C2112,IF(E2112="Count",$H$5*D2112/C2112,IF(E2112="Area",ROUNDUP(D2112/(VLOOKUP(B2112,Reference!$H$70:$AL$112,M2112,FALSE)*(C2112/$H$6)),2),ROUNDUP(D2112/(VLOOKUP(B2112,Reference!$H$70:$AL$112,M2112,FALSE)*C2112),2)))))</f>
        <v/>
      </c>
    </row>
    <row r="2113" spans="6:6" x14ac:dyDescent="0.45">
      <c r="F2113" s="89" t="str">
        <f>IF(B2113="","",IF(E2113="Each",D2113/C2113,IF(E2113="Count",$H$5*D2113/C2113,IF(E2113="Area",ROUNDUP(D2113/(VLOOKUP(B2113,Reference!$H$70:$AL$112,M2113,FALSE)*(C2113/$H$6)),2),ROUNDUP(D2113/(VLOOKUP(B2113,Reference!$H$70:$AL$112,M2113,FALSE)*C2113),2)))))</f>
        <v/>
      </c>
    </row>
    <row r="2114" spans="6:6" x14ac:dyDescent="0.45">
      <c r="F2114" s="89" t="str">
        <f>IF(B2114="","",IF(E2114="Each",D2114/C2114,IF(E2114="Count",$H$5*D2114/C2114,IF(E2114="Area",ROUNDUP(D2114/(VLOOKUP(B2114,Reference!$H$70:$AL$112,M2114,FALSE)*(C2114/$H$6)),2),ROUNDUP(D2114/(VLOOKUP(B2114,Reference!$H$70:$AL$112,M2114,FALSE)*C2114),2)))))</f>
        <v/>
      </c>
    </row>
    <row r="2115" spans="6:6" x14ac:dyDescent="0.45">
      <c r="F2115" s="89" t="str">
        <f>IF(B2115="","",IF(E2115="Each",D2115/C2115,IF(E2115="Count",$H$5*D2115/C2115,IF(E2115="Area",ROUNDUP(D2115/(VLOOKUP(B2115,Reference!$H$70:$AL$112,M2115,FALSE)*(C2115/$H$6)),2),ROUNDUP(D2115/(VLOOKUP(B2115,Reference!$H$70:$AL$112,M2115,FALSE)*C2115),2)))))</f>
        <v/>
      </c>
    </row>
    <row r="2116" spans="6:6" x14ac:dyDescent="0.45">
      <c r="F2116" s="89" t="str">
        <f>IF(B2116="","",IF(E2116="Each",D2116/C2116,IF(E2116="Count",$H$5*D2116/C2116,IF(E2116="Area",ROUNDUP(D2116/(VLOOKUP(B2116,Reference!$H$70:$AL$112,M2116,FALSE)*(C2116/$H$6)),2),ROUNDUP(D2116/(VLOOKUP(B2116,Reference!$H$70:$AL$112,M2116,FALSE)*C2116),2)))))</f>
        <v/>
      </c>
    </row>
    <row r="2117" spans="6:6" x14ac:dyDescent="0.45">
      <c r="F2117" s="89" t="str">
        <f>IF(B2117="","",IF(E2117="Each",D2117/C2117,IF(E2117="Count",$H$5*D2117/C2117,IF(E2117="Area",ROUNDUP(D2117/(VLOOKUP(B2117,Reference!$H$70:$AL$112,M2117,FALSE)*(C2117/$H$6)),2),ROUNDUP(D2117/(VLOOKUP(B2117,Reference!$H$70:$AL$112,M2117,FALSE)*C2117),2)))))</f>
        <v/>
      </c>
    </row>
    <row r="2118" spans="6:6" x14ac:dyDescent="0.45">
      <c r="F2118" s="89" t="str">
        <f>IF(B2118="","",IF(E2118="Each",D2118/C2118,IF(E2118="Count",$H$5*D2118/C2118,IF(E2118="Area",ROUNDUP(D2118/(VLOOKUP(B2118,Reference!$H$70:$AL$112,M2118,FALSE)*(C2118/$H$6)),2),ROUNDUP(D2118/(VLOOKUP(B2118,Reference!$H$70:$AL$112,M2118,FALSE)*C2118),2)))))</f>
        <v/>
      </c>
    </row>
    <row r="2119" spans="6:6" x14ac:dyDescent="0.45">
      <c r="F2119" s="89" t="str">
        <f>IF(B2119="","",IF(E2119="Each",D2119/C2119,IF(E2119="Count",$H$5*D2119/C2119,IF(E2119="Area",ROUNDUP(D2119/(VLOOKUP(B2119,Reference!$H$70:$AL$112,M2119,FALSE)*(C2119/$H$6)),2),ROUNDUP(D2119/(VLOOKUP(B2119,Reference!$H$70:$AL$112,M2119,FALSE)*C2119),2)))))</f>
        <v/>
      </c>
    </row>
    <row r="2120" spans="6:6" x14ac:dyDescent="0.45">
      <c r="F2120" s="89" t="str">
        <f>IF(B2120="","",IF(E2120="Each",D2120/C2120,IF(E2120="Count",$H$5*D2120/C2120,IF(E2120="Area",ROUNDUP(D2120/(VLOOKUP(B2120,Reference!$H$70:$AL$112,M2120,FALSE)*(C2120/$H$6)),2),ROUNDUP(D2120/(VLOOKUP(B2120,Reference!$H$70:$AL$112,M2120,FALSE)*C2120),2)))))</f>
        <v/>
      </c>
    </row>
    <row r="2121" spans="6:6" x14ac:dyDescent="0.45">
      <c r="F2121" s="89" t="str">
        <f>IF(B2121="","",IF(E2121="Each",D2121/C2121,IF(E2121="Count",$H$5*D2121/C2121,IF(E2121="Area",ROUNDUP(D2121/(VLOOKUP(B2121,Reference!$H$70:$AL$112,M2121,FALSE)*(C2121/$H$6)),2),ROUNDUP(D2121/(VLOOKUP(B2121,Reference!$H$70:$AL$112,M2121,FALSE)*C2121),2)))))</f>
        <v/>
      </c>
    </row>
    <row r="2122" spans="6:6" x14ac:dyDescent="0.45">
      <c r="F2122" s="89" t="str">
        <f>IF(B2122="","",IF(E2122="Each",D2122/C2122,IF(E2122="Count",$H$5*D2122/C2122,IF(E2122="Area",ROUNDUP(D2122/(VLOOKUP(B2122,Reference!$H$70:$AL$112,M2122,FALSE)*(C2122/$H$6)),2),ROUNDUP(D2122/(VLOOKUP(B2122,Reference!$H$70:$AL$112,M2122,FALSE)*C2122),2)))))</f>
        <v/>
      </c>
    </row>
    <row r="2123" spans="6:6" x14ac:dyDescent="0.45">
      <c r="F2123" s="89" t="str">
        <f>IF(B2123="","",IF(E2123="Each",D2123/C2123,IF(E2123="Count",$H$5*D2123/C2123,IF(E2123="Area",ROUNDUP(D2123/(VLOOKUP(B2123,Reference!$H$70:$AL$112,M2123,FALSE)*(C2123/$H$6)),2),ROUNDUP(D2123/(VLOOKUP(B2123,Reference!$H$70:$AL$112,M2123,FALSE)*C2123),2)))))</f>
        <v/>
      </c>
    </row>
    <row r="2124" spans="6:6" x14ac:dyDescent="0.45">
      <c r="F2124" s="89" t="str">
        <f>IF(B2124="","",IF(E2124="Each",D2124/C2124,IF(E2124="Count",$H$5*D2124/C2124,IF(E2124="Area",ROUNDUP(D2124/(VLOOKUP(B2124,Reference!$H$70:$AL$112,M2124,FALSE)*(C2124/$H$6)),2),ROUNDUP(D2124/(VLOOKUP(B2124,Reference!$H$70:$AL$112,M2124,FALSE)*C2124),2)))))</f>
        <v/>
      </c>
    </row>
    <row r="2125" spans="6:6" x14ac:dyDescent="0.45">
      <c r="F2125" s="89" t="str">
        <f>IF(B2125="","",IF(E2125="Each",D2125/C2125,IF(E2125="Count",$H$5*D2125/C2125,IF(E2125="Area",ROUNDUP(D2125/(VLOOKUP(B2125,Reference!$H$70:$AL$112,M2125,FALSE)*(C2125/$H$6)),2),ROUNDUP(D2125/(VLOOKUP(B2125,Reference!$H$70:$AL$112,M2125,FALSE)*C2125),2)))))</f>
        <v/>
      </c>
    </row>
    <row r="2126" spans="6:6" x14ac:dyDescent="0.45">
      <c r="F2126" s="89" t="str">
        <f>IF(B2126="","",IF(E2126="Each",D2126/C2126,IF(E2126="Count",$H$5*D2126/C2126,IF(E2126="Area",ROUNDUP(D2126/(VLOOKUP(B2126,Reference!$H$70:$AL$112,M2126,FALSE)*(C2126/$H$6)),2),ROUNDUP(D2126/(VLOOKUP(B2126,Reference!$H$70:$AL$112,M2126,FALSE)*C2126),2)))))</f>
        <v/>
      </c>
    </row>
    <row r="2127" spans="6:6" x14ac:dyDescent="0.45">
      <c r="F2127" s="89" t="str">
        <f>IF(B2127="","",IF(E2127="Each",D2127/C2127,IF(E2127="Count",$H$5*D2127/C2127,IF(E2127="Area",ROUNDUP(D2127/(VLOOKUP(B2127,Reference!$H$70:$AL$112,M2127,FALSE)*(C2127/$H$6)),2),ROUNDUP(D2127/(VLOOKUP(B2127,Reference!$H$70:$AL$112,M2127,FALSE)*C2127),2)))))</f>
        <v/>
      </c>
    </row>
    <row r="2128" spans="6:6" x14ac:dyDescent="0.45">
      <c r="F2128" s="89" t="str">
        <f>IF(B2128="","",IF(E2128="Each",D2128/C2128,IF(E2128="Count",$H$5*D2128/C2128,IF(E2128="Area",ROUNDUP(D2128/(VLOOKUP(B2128,Reference!$H$70:$AL$112,M2128,FALSE)*(C2128/$H$6)),2),ROUNDUP(D2128/(VLOOKUP(B2128,Reference!$H$70:$AL$112,M2128,FALSE)*C2128),2)))))</f>
        <v/>
      </c>
    </row>
    <row r="2129" spans="6:6" x14ac:dyDescent="0.45">
      <c r="F2129" s="89" t="str">
        <f>IF(B2129="","",IF(E2129="Each",D2129/C2129,IF(E2129="Count",$H$5*D2129/C2129,IF(E2129="Area",ROUNDUP(D2129/(VLOOKUP(B2129,Reference!$H$70:$AL$112,M2129,FALSE)*(C2129/$H$6)),2),ROUNDUP(D2129/(VLOOKUP(B2129,Reference!$H$70:$AL$112,M2129,FALSE)*C2129),2)))))</f>
        <v/>
      </c>
    </row>
    <row r="2130" spans="6:6" x14ac:dyDescent="0.45">
      <c r="F2130" s="89" t="str">
        <f>IF(B2130="","",IF(E2130="Each",D2130/C2130,IF(E2130="Count",$H$5*D2130/C2130,IF(E2130="Area",ROUNDUP(D2130/(VLOOKUP(B2130,Reference!$H$70:$AL$112,M2130,FALSE)*(C2130/$H$6)),2),ROUNDUP(D2130/(VLOOKUP(B2130,Reference!$H$70:$AL$112,M2130,FALSE)*C2130),2)))))</f>
        <v/>
      </c>
    </row>
    <row r="2131" spans="6:6" x14ac:dyDescent="0.45">
      <c r="F2131" s="89" t="str">
        <f>IF(B2131="","",IF(E2131="Each",D2131/C2131,IF(E2131="Count",$H$5*D2131/C2131,IF(E2131="Area",ROUNDUP(D2131/(VLOOKUP(B2131,Reference!$H$70:$AL$112,M2131,FALSE)*(C2131/$H$6)),2),ROUNDUP(D2131/(VLOOKUP(B2131,Reference!$H$70:$AL$112,M2131,FALSE)*C2131),2)))))</f>
        <v/>
      </c>
    </row>
    <row r="2132" spans="6:6" x14ac:dyDescent="0.45">
      <c r="F2132" s="89" t="str">
        <f>IF(B2132="","",IF(E2132="Each",D2132/C2132,IF(E2132="Count",$H$5*D2132/C2132,IF(E2132="Area",ROUNDUP(D2132/(VLOOKUP(B2132,Reference!$H$70:$AL$112,M2132,FALSE)*(C2132/$H$6)),2),ROUNDUP(D2132/(VLOOKUP(B2132,Reference!$H$70:$AL$112,M2132,FALSE)*C2132),2)))))</f>
        <v/>
      </c>
    </row>
    <row r="2133" spans="6:6" x14ac:dyDescent="0.45">
      <c r="F2133" s="89" t="str">
        <f>IF(B2133="","",IF(E2133="Each",D2133/C2133,IF(E2133="Count",$H$5*D2133/C2133,IF(E2133="Area",ROUNDUP(D2133/(VLOOKUP(B2133,Reference!$H$70:$AL$112,M2133,FALSE)*(C2133/$H$6)),2),ROUNDUP(D2133/(VLOOKUP(B2133,Reference!$H$70:$AL$112,M2133,FALSE)*C2133),2)))))</f>
        <v/>
      </c>
    </row>
    <row r="2134" spans="6:6" x14ac:dyDescent="0.45">
      <c r="F2134" s="89" t="str">
        <f>IF(B2134="","",IF(E2134="Each",D2134/C2134,IF(E2134="Count",$H$5*D2134/C2134,IF(E2134="Area",ROUNDUP(D2134/(VLOOKUP(B2134,Reference!$H$70:$AL$112,M2134,FALSE)*(C2134/$H$6)),2),ROUNDUP(D2134/(VLOOKUP(B2134,Reference!$H$70:$AL$112,M2134,FALSE)*C2134),2)))))</f>
        <v/>
      </c>
    </row>
    <row r="2135" spans="6:6" x14ac:dyDescent="0.45">
      <c r="F2135" s="89" t="str">
        <f>IF(B2135="","",IF(E2135="Each",D2135/C2135,IF(E2135="Count",$H$5*D2135/C2135,IF(E2135="Area",ROUNDUP(D2135/(VLOOKUP(B2135,Reference!$H$70:$AL$112,M2135,FALSE)*(C2135/$H$6)),2),ROUNDUP(D2135/(VLOOKUP(B2135,Reference!$H$70:$AL$112,M2135,FALSE)*C2135),2)))))</f>
        <v/>
      </c>
    </row>
    <row r="2136" spans="6:6" x14ac:dyDescent="0.45">
      <c r="F2136" s="89" t="str">
        <f>IF(B2136="","",IF(E2136="Each",D2136/C2136,IF(E2136="Count",$H$5*D2136/C2136,IF(E2136="Area",ROUNDUP(D2136/(VLOOKUP(B2136,Reference!$H$70:$AL$112,M2136,FALSE)*(C2136/$H$6)),2),ROUNDUP(D2136/(VLOOKUP(B2136,Reference!$H$70:$AL$112,M2136,FALSE)*C2136),2)))))</f>
        <v/>
      </c>
    </row>
    <row r="2137" spans="6:6" x14ac:dyDescent="0.45">
      <c r="F2137" s="89" t="str">
        <f>IF(B2137="","",IF(E2137="Each",D2137/C2137,IF(E2137="Count",$H$5*D2137/C2137,IF(E2137="Area",ROUNDUP(D2137/(VLOOKUP(B2137,Reference!$H$70:$AL$112,M2137,FALSE)*(C2137/$H$6)),2),ROUNDUP(D2137/(VLOOKUP(B2137,Reference!$H$70:$AL$112,M2137,FALSE)*C2137),2)))))</f>
        <v/>
      </c>
    </row>
    <row r="2138" spans="6:6" x14ac:dyDescent="0.45">
      <c r="F2138" s="89" t="str">
        <f>IF(B2138="","",IF(E2138="Each",D2138/C2138,IF(E2138="Count",$H$5*D2138/C2138,IF(E2138="Area",ROUNDUP(D2138/(VLOOKUP(B2138,Reference!$H$70:$AL$112,M2138,FALSE)*(C2138/$H$6)),2),ROUNDUP(D2138/(VLOOKUP(B2138,Reference!$H$70:$AL$112,M2138,FALSE)*C2138),2)))))</f>
        <v/>
      </c>
    </row>
    <row r="2139" spans="6:6" x14ac:dyDescent="0.45">
      <c r="F2139" s="89" t="str">
        <f>IF(B2139="","",IF(E2139="Each",D2139/C2139,IF(E2139="Count",$H$5*D2139/C2139,IF(E2139="Area",ROUNDUP(D2139/(VLOOKUP(B2139,Reference!$H$70:$AL$112,M2139,FALSE)*(C2139/$H$6)),2),ROUNDUP(D2139/(VLOOKUP(B2139,Reference!$H$70:$AL$112,M2139,FALSE)*C2139),2)))))</f>
        <v/>
      </c>
    </row>
    <row r="2140" spans="6:6" x14ac:dyDescent="0.45">
      <c r="F2140" s="89" t="str">
        <f>IF(B2140="","",IF(E2140="Each",D2140/C2140,IF(E2140="Count",$H$5*D2140/C2140,IF(E2140="Area",ROUNDUP(D2140/(VLOOKUP(B2140,Reference!$H$70:$AL$112,M2140,FALSE)*(C2140/$H$6)),2),ROUNDUP(D2140/(VLOOKUP(B2140,Reference!$H$70:$AL$112,M2140,FALSE)*C2140),2)))))</f>
        <v/>
      </c>
    </row>
    <row r="2141" spans="6:6" x14ac:dyDescent="0.45">
      <c r="F2141" s="89" t="str">
        <f>IF(B2141="","",IF(E2141="Each",D2141/C2141,IF(E2141="Count",$H$5*D2141/C2141,IF(E2141="Area",ROUNDUP(D2141/(VLOOKUP(B2141,Reference!$H$70:$AL$112,M2141,FALSE)*(C2141/$H$6)),2),ROUNDUP(D2141/(VLOOKUP(B2141,Reference!$H$70:$AL$112,M2141,FALSE)*C2141),2)))))</f>
        <v/>
      </c>
    </row>
    <row r="2142" spans="6:6" x14ac:dyDescent="0.45">
      <c r="F2142" s="89" t="str">
        <f>IF(B2142="","",IF(E2142="Each",D2142/C2142,IF(E2142="Count",$H$5*D2142/C2142,IF(E2142="Area",ROUNDUP(D2142/(VLOOKUP(B2142,Reference!$H$70:$AL$112,M2142,FALSE)*(C2142/$H$6)),2),ROUNDUP(D2142/(VLOOKUP(B2142,Reference!$H$70:$AL$112,M2142,FALSE)*C2142),2)))))</f>
        <v/>
      </c>
    </row>
    <row r="2143" spans="6:6" x14ac:dyDescent="0.45">
      <c r="F2143" s="89" t="str">
        <f>IF(B2143="","",IF(E2143="Each",D2143/C2143,IF(E2143="Count",$H$5*D2143/C2143,IF(E2143="Area",ROUNDUP(D2143/(VLOOKUP(B2143,Reference!$H$70:$AL$112,M2143,FALSE)*(C2143/$H$6)),2),ROUNDUP(D2143/(VLOOKUP(B2143,Reference!$H$70:$AL$112,M2143,FALSE)*C2143),2)))))</f>
        <v/>
      </c>
    </row>
    <row r="2144" spans="6:6" x14ac:dyDescent="0.45">
      <c r="F2144" s="89" t="str">
        <f>IF(B2144="","",IF(E2144="Each",D2144/C2144,IF(E2144="Count",$H$5*D2144/C2144,IF(E2144="Area",ROUNDUP(D2144/(VLOOKUP(B2144,Reference!$H$70:$AL$112,M2144,FALSE)*(C2144/$H$6)),2),ROUNDUP(D2144/(VLOOKUP(B2144,Reference!$H$70:$AL$112,M2144,FALSE)*C2144),2)))))</f>
        <v/>
      </c>
    </row>
    <row r="2145" spans="6:6" x14ac:dyDescent="0.45">
      <c r="F2145" s="89" t="str">
        <f>IF(B2145="","",IF(E2145="Each",D2145/C2145,IF(E2145="Count",$H$5*D2145/C2145,IF(E2145="Area",ROUNDUP(D2145/(VLOOKUP(B2145,Reference!$H$70:$AL$112,M2145,FALSE)*(C2145/$H$6)),2),ROUNDUP(D2145/(VLOOKUP(B2145,Reference!$H$70:$AL$112,M2145,FALSE)*C2145),2)))))</f>
        <v/>
      </c>
    </row>
    <row r="2146" spans="6:6" x14ac:dyDescent="0.45">
      <c r="F2146" s="89" t="str">
        <f>IF(B2146="","",IF(E2146="Each",D2146/C2146,IF(E2146="Count",$H$5*D2146/C2146,IF(E2146="Area",ROUNDUP(D2146/(VLOOKUP(B2146,Reference!$H$70:$AL$112,M2146,FALSE)*(C2146/$H$6)),2),ROUNDUP(D2146/(VLOOKUP(B2146,Reference!$H$70:$AL$112,M2146,FALSE)*C2146),2)))))</f>
        <v/>
      </c>
    </row>
    <row r="2147" spans="6:6" x14ac:dyDescent="0.45">
      <c r="F2147" s="89" t="str">
        <f>IF(B2147="","",IF(E2147="Each",D2147/C2147,IF(E2147="Count",$H$5*D2147/C2147,IF(E2147="Area",ROUNDUP(D2147/(VLOOKUP(B2147,Reference!$H$70:$AL$112,M2147,FALSE)*(C2147/$H$6)),2),ROUNDUP(D2147/(VLOOKUP(B2147,Reference!$H$70:$AL$112,M2147,FALSE)*C2147),2)))))</f>
        <v/>
      </c>
    </row>
    <row r="2148" spans="6:6" x14ac:dyDescent="0.45">
      <c r="F2148" s="89" t="str">
        <f>IF(B2148="","",IF(E2148="Each",D2148/C2148,IF(E2148="Count",$H$5*D2148/C2148,IF(E2148="Area",ROUNDUP(D2148/(VLOOKUP(B2148,Reference!$H$70:$AL$112,M2148,FALSE)*(C2148/$H$6)),2),ROUNDUP(D2148/(VLOOKUP(B2148,Reference!$H$70:$AL$112,M2148,FALSE)*C2148),2)))))</f>
        <v/>
      </c>
    </row>
    <row r="2149" spans="6:6" x14ac:dyDescent="0.45">
      <c r="F2149" s="89" t="str">
        <f>IF(B2149="","",IF(E2149="Each",D2149/C2149,IF(E2149="Count",$H$5*D2149/C2149,IF(E2149="Area",ROUNDUP(D2149/(VLOOKUP(B2149,Reference!$H$70:$AL$112,M2149,FALSE)*(C2149/$H$6)),2),ROUNDUP(D2149/(VLOOKUP(B2149,Reference!$H$70:$AL$112,M2149,FALSE)*C2149),2)))))</f>
        <v/>
      </c>
    </row>
    <row r="2150" spans="6:6" x14ac:dyDescent="0.45">
      <c r="F2150" s="89" t="str">
        <f>IF(B2150="","",IF(E2150="Each",D2150/C2150,IF(E2150="Count",$H$5*D2150/C2150,IF(E2150="Area",ROUNDUP(D2150/(VLOOKUP(B2150,Reference!$H$70:$AL$112,M2150,FALSE)*(C2150/$H$6)),2),ROUNDUP(D2150/(VLOOKUP(B2150,Reference!$H$70:$AL$112,M2150,FALSE)*C2150),2)))))</f>
        <v/>
      </c>
    </row>
    <row r="2151" spans="6:6" x14ac:dyDescent="0.45">
      <c r="F2151" s="89" t="str">
        <f>IF(B2151="","",IF(E2151="Each",D2151/C2151,IF(E2151="Count",$H$5*D2151/C2151,IF(E2151="Area",ROUNDUP(D2151/(VLOOKUP(B2151,Reference!$H$70:$AL$112,M2151,FALSE)*(C2151/$H$6)),2),ROUNDUP(D2151/(VLOOKUP(B2151,Reference!$H$70:$AL$112,M2151,FALSE)*C2151),2)))))</f>
        <v/>
      </c>
    </row>
    <row r="2152" spans="6:6" x14ac:dyDescent="0.45">
      <c r="F2152" s="89" t="str">
        <f>IF(B2152="","",IF(E2152="Each",D2152/C2152,IF(E2152="Count",$H$5*D2152/C2152,IF(E2152="Area",ROUNDUP(D2152/(VLOOKUP(B2152,Reference!$H$70:$AL$112,M2152,FALSE)*(C2152/$H$6)),2),ROUNDUP(D2152/(VLOOKUP(B2152,Reference!$H$70:$AL$112,M2152,FALSE)*C2152),2)))))</f>
        <v/>
      </c>
    </row>
    <row r="2153" spans="6:6" x14ac:dyDescent="0.45">
      <c r="F2153" s="89" t="str">
        <f>IF(B2153="","",IF(E2153="Each",D2153/C2153,IF(E2153="Count",$H$5*D2153/C2153,IF(E2153="Area",ROUNDUP(D2153/(VLOOKUP(B2153,Reference!$H$70:$AL$112,M2153,FALSE)*(C2153/$H$6)),2),ROUNDUP(D2153/(VLOOKUP(B2153,Reference!$H$70:$AL$112,M2153,FALSE)*C2153),2)))))</f>
        <v/>
      </c>
    </row>
    <row r="2154" spans="6:6" x14ac:dyDescent="0.45">
      <c r="F2154" s="89" t="str">
        <f>IF(B2154="","",IF(E2154="Each",D2154/C2154,IF(E2154="Count",$H$5*D2154/C2154,IF(E2154="Area",ROUNDUP(D2154/(VLOOKUP(B2154,Reference!$H$70:$AL$112,M2154,FALSE)*(C2154/$H$6)),2),ROUNDUP(D2154/(VLOOKUP(B2154,Reference!$H$70:$AL$112,M2154,FALSE)*C2154),2)))))</f>
        <v/>
      </c>
    </row>
    <row r="2155" spans="6:6" x14ac:dyDescent="0.45">
      <c r="F2155" s="89" t="str">
        <f>IF(B2155="","",IF(E2155="Each",D2155/C2155,IF(E2155="Count",$H$5*D2155/C2155,IF(E2155="Area",ROUNDUP(D2155/(VLOOKUP(B2155,Reference!$H$70:$AL$112,M2155,FALSE)*(C2155/$H$6)),2),ROUNDUP(D2155/(VLOOKUP(B2155,Reference!$H$70:$AL$112,M2155,FALSE)*C2155),2)))))</f>
        <v/>
      </c>
    </row>
    <row r="2156" spans="6:6" x14ac:dyDescent="0.45">
      <c r="F2156" s="89" t="str">
        <f>IF(B2156="","",IF(E2156="Each",D2156/C2156,IF(E2156="Count",$H$5*D2156/C2156,IF(E2156="Area",ROUNDUP(D2156/(VLOOKUP(B2156,Reference!$H$70:$AL$112,M2156,FALSE)*(C2156/$H$6)),2),ROUNDUP(D2156/(VLOOKUP(B2156,Reference!$H$70:$AL$112,M2156,FALSE)*C2156),2)))))</f>
        <v/>
      </c>
    </row>
    <row r="2157" spans="6:6" x14ac:dyDescent="0.45">
      <c r="F2157" s="89" t="str">
        <f>IF(B2157="","",IF(E2157="Each",D2157/C2157,IF(E2157="Count",$H$5*D2157/C2157,IF(E2157="Area",ROUNDUP(D2157/(VLOOKUP(B2157,Reference!$H$70:$AL$112,M2157,FALSE)*(C2157/$H$6)),2),ROUNDUP(D2157/(VLOOKUP(B2157,Reference!$H$70:$AL$112,M2157,FALSE)*C2157),2)))))</f>
        <v/>
      </c>
    </row>
    <row r="2158" spans="6:6" x14ac:dyDescent="0.45">
      <c r="F2158" s="89" t="str">
        <f>IF(B2158="","",IF(E2158="Each",D2158/C2158,IF(E2158="Count",$H$5*D2158/C2158,IF(E2158="Area",ROUNDUP(D2158/(VLOOKUP(B2158,Reference!$H$70:$AL$112,M2158,FALSE)*(C2158/$H$6)),2),ROUNDUP(D2158/(VLOOKUP(B2158,Reference!$H$70:$AL$112,M2158,FALSE)*C2158),2)))))</f>
        <v/>
      </c>
    </row>
    <row r="2159" spans="6:6" x14ac:dyDescent="0.45">
      <c r="F2159" s="89" t="str">
        <f>IF(B2159="","",IF(E2159="Each",D2159/C2159,IF(E2159="Count",$H$5*D2159/C2159,IF(E2159="Area",ROUNDUP(D2159/(VLOOKUP(B2159,Reference!$H$70:$AL$112,M2159,FALSE)*(C2159/$H$6)),2),ROUNDUP(D2159/(VLOOKUP(B2159,Reference!$H$70:$AL$112,M2159,FALSE)*C2159),2)))))</f>
        <v/>
      </c>
    </row>
    <row r="2160" spans="6:6" x14ac:dyDescent="0.45">
      <c r="F2160" s="89" t="str">
        <f>IF(B2160="","",IF(E2160="Each",D2160/C2160,IF(E2160="Count",$H$5*D2160/C2160,IF(E2160="Area",ROUNDUP(D2160/(VLOOKUP(B2160,Reference!$H$70:$AL$112,M2160,FALSE)*(C2160/$H$6)),2),ROUNDUP(D2160/(VLOOKUP(B2160,Reference!$H$70:$AL$112,M2160,FALSE)*C2160),2)))))</f>
        <v/>
      </c>
    </row>
    <row r="2161" spans="6:6" x14ac:dyDescent="0.45">
      <c r="F2161" s="89" t="str">
        <f>IF(B2161="","",IF(E2161="Each",D2161/C2161,IF(E2161="Count",$H$5*D2161/C2161,IF(E2161="Area",ROUNDUP(D2161/(VLOOKUP(B2161,Reference!$H$70:$AL$112,M2161,FALSE)*(C2161/$H$6)),2),ROUNDUP(D2161/(VLOOKUP(B2161,Reference!$H$70:$AL$112,M2161,FALSE)*C2161),2)))))</f>
        <v/>
      </c>
    </row>
    <row r="2162" spans="6:6" x14ac:dyDescent="0.45">
      <c r="F2162" s="89" t="str">
        <f>IF(B2162="","",IF(E2162="Each",D2162/C2162,IF(E2162="Count",$H$5*D2162/C2162,IF(E2162="Area",ROUNDUP(D2162/(VLOOKUP(B2162,Reference!$H$70:$AL$112,M2162,FALSE)*(C2162/$H$6)),2),ROUNDUP(D2162/(VLOOKUP(B2162,Reference!$H$70:$AL$112,M2162,FALSE)*C2162),2)))))</f>
        <v/>
      </c>
    </row>
    <row r="2163" spans="6:6" x14ac:dyDescent="0.45">
      <c r="F2163" s="89" t="str">
        <f>IF(B2163="","",IF(E2163="Each",D2163/C2163,IF(E2163="Count",$H$5*D2163/C2163,IF(E2163="Area",ROUNDUP(D2163/(VLOOKUP(B2163,Reference!$H$70:$AL$112,M2163,FALSE)*(C2163/$H$6)),2),ROUNDUP(D2163/(VLOOKUP(B2163,Reference!$H$70:$AL$112,M2163,FALSE)*C2163),2)))))</f>
        <v/>
      </c>
    </row>
    <row r="2164" spans="6:6" x14ac:dyDescent="0.45">
      <c r="F2164" s="89" t="str">
        <f>IF(B2164="","",IF(E2164="Each",D2164/C2164,IF(E2164="Count",$H$5*D2164/C2164,IF(E2164="Area",ROUNDUP(D2164/(VLOOKUP(B2164,Reference!$H$70:$AL$112,M2164,FALSE)*(C2164/$H$6)),2),ROUNDUP(D2164/(VLOOKUP(B2164,Reference!$H$70:$AL$112,M2164,FALSE)*C2164),2)))))</f>
        <v/>
      </c>
    </row>
    <row r="2165" spans="6:6" x14ac:dyDescent="0.45">
      <c r="F2165" s="89" t="str">
        <f>IF(B2165="","",IF(E2165="Each",D2165/C2165,IF(E2165="Count",$H$5*D2165/C2165,IF(E2165="Area",ROUNDUP(D2165/(VLOOKUP(B2165,Reference!$H$70:$AL$112,M2165,FALSE)*(C2165/$H$6)),2),ROUNDUP(D2165/(VLOOKUP(B2165,Reference!$H$70:$AL$112,M2165,FALSE)*C2165),2)))))</f>
        <v/>
      </c>
    </row>
    <row r="2166" spans="6:6" x14ac:dyDescent="0.45">
      <c r="F2166" s="89" t="str">
        <f>IF(B2166="","",IF(E2166="Each",D2166/C2166,IF(E2166="Count",$H$5*D2166/C2166,IF(E2166="Area",ROUNDUP(D2166/(VLOOKUP(B2166,Reference!$H$70:$AL$112,M2166,FALSE)*(C2166/$H$6)),2),ROUNDUP(D2166/(VLOOKUP(B2166,Reference!$H$70:$AL$112,M2166,FALSE)*C2166),2)))))</f>
        <v/>
      </c>
    </row>
    <row r="2167" spans="6:6" x14ac:dyDescent="0.45">
      <c r="F2167" s="89" t="str">
        <f>IF(B2167="","",IF(E2167="Each",D2167/C2167,IF(E2167="Count",$H$5*D2167/C2167,IF(E2167="Area",ROUNDUP(D2167/(VLOOKUP(B2167,Reference!$H$70:$AL$112,M2167,FALSE)*(C2167/$H$6)),2),ROUNDUP(D2167/(VLOOKUP(B2167,Reference!$H$70:$AL$112,M2167,FALSE)*C2167),2)))))</f>
        <v/>
      </c>
    </row>
    <row r="2168" spans="6:6" x14ac:dyDescent="0.45">
      <c r="F2168" s="89" t="str">
        <f>IF(B2168="","",IF(E2168="Each",D2168/C2168,IF(E2168="Count",$H$5*D2168/C2168,IF(E2168="Area",ROUNDUP(D2168/(VLOOKUP(B2168,Reference!$H$70:$AL$112,M2168,FALSE)*(C2168/$H$6)),2),ROUNDUP(D2168/(VLOOKUP(B2168,Reference!$H$70:$AL$112,M2168,FALSE)*C2168),2)))))</f>
        <v/>
      </c>
    </row>
    <row r="2169" spans="6:6" x14ac:dyDescent="0.45">
      <c r="F2169" s="89" t="str">
        <f>IF(B2169="","",IF(E2169="Each",D2169/C2169,IF(E2169="Count",$H$5*D2169/C2169,IF(E2169="Area",ROUNDUP(D2169/(VLOOKUP(B2169,Reference!$H$70:$AL$112,M2169,FALSE)*(C2169/$H$6)),2),ROUNDUP(D2169/(VLOOKUP(B2169,Reference!$H$70:$AL$112,M2169,FALSE)*C2169),2)))))</f>
        <v/>
      </c>
    </row>
    <row r="2170" spans="6:6" x14ac:dyDescent="0.45">
      <c r="F2170" s="89" t="str">
        <f>IF(B2170="","",IF(E2170="Each",D2170/C2170,IF(E2170="Count",$H$5*D2170/C2170,IF(E2170="Area",ROUNDUP(D2170/(VLOOKUP(B2170,Reference!$H$70:$AL$112,M2170,FALSE)*(C2170/$H$6)),2),ROUNDUP(D2170/(VLOOKUP(B2170,Reference!$H$70:$AL$112,M2170,FALSE)*C2170),2)))))</f>
        <v/>
      </c>
    </row>
    <row r="2171" spans="6:6" x14ac:dyDescent="0.45">
      <c r="F2171" s="89" t="str">
        <f>IF(B2171="","",IF(E2171="Each",D2171/C2171,IF(E2171="Count",$H$5*D2171/C2171,IF(E2171="Area",ROUNDUP(D2171/(VLOOKUP(B2171,Reference!$H$70:$AL$112,M2171,FALSE)*(C2171/$H$6)),2),ROUNDUP(D2171/(VLOOKUP(B2171,Reference!$H$70:$AL$112,M2171,FALSE)*C2171),2)))))</f>
        <v/>
      </c>
    </row>
    <row r="2172" spans="6:6" x14ac:dyDescent="0.45">
      <c r="F2172" s="89" t="str">
        <f>IF(B2172="","",IF(E2172="Each",D2172/C2172,IF(E2172="Count",$H$5*D2172/C2172,IF(E2172="Area",ROUNDUP(D2172/(VLOOKUP(B2172,Reference!$H$70:$AL$112,M2172,FALSE)*(C2172/$H$6)),2),ROUNDUP(D2172/(VLOOKUP(B2172,Reference!$H$70:$AL$112,M2172,FALSE)*C2172),2)))))</f>
        <v/>
      </c>
    </row>
    <row r="2173" spans="6:6" x14ac:dyDescent="0.45">
      <c r="F2173" s="89" t="str">
        <f>IF(B2173="","",IF(E2173="Each",D2173/C2173,IF(E2173="Count",$H$5*D2173/C2173,IF(E2173="Area",ROUNDUP(D2173/(VLOOKUP(B2173,Reference!$H$70:$AL$112,M2173,FALSE)*(C2173/$H$6)),2),ROUNDUP(D2173/(VLOOKUP(B2173,Reference!$H$70:$AL$112,M2173,FALSE)*C2173),2)))))</f>
        <v/>
      </c>
    </row>
    <row r="2174" spans="6:6" x14ac:dyDescent="0.45">
      <c r="F2174" s="89" t="str">
        <f>IF(B2174="","",IF(E2174="Each",D2174/C2174,IF(E2174="Count",$H$5*D2174/C2174,IF(E2174="Area",ROUNDUP(D2174/(VLOOKUP(B2174,Reference!$H$70:$AL$112,M2174,FALSE)*(C2174/$H$6)),2),ROUNDUP(D2174/(VLOOKUP(B2174,Reference!$H$70:$AL$112,M2174,FALSE)*C2174),2)))))</f>
        <v/>
      </c>
    </row>
    <row r="2175" spans="6:6" x14ac:dyDescent="0.45">
      <c r="F2175" s="89" t="str">
        <f>IF(B2175="","",IF(E2175="Each",D2175/C2175,IF(E2175="Count",$H$5*D2175/C2175,IF(E2175="Area",ROUNDUP(D2175/(VLOOKUP(B2175,Reference!$H$70:$AL$112,M2175,FALSE)*(C2175/$H$6)),2),ROUNDUP(D2175/(VLOOKUP(B2175,Reference!$H$70:$AL$112,M2175,FALSE)*C2175),2)))))</f>
        <v/>
      </c>
    </row>
    <row r="2176" spans="6:6" x14ac:dyDescent="0.45">
      <c r="F2176" s="89" t="str">
        <f>IF(B2176="","",IF(E2176="Each",D2176/C2176,IF(E2176="Count",$H$5*D2176/C2176,IF(E2176="Area",ROUNDUP(D2176/(VLOOKUP(B2176,Reference!$H$70:$AL$112,M2176,FALSE)*(C2176/$H$6)),2),ROUNDUP(D2176/(VLOOKUP(B2176,Reference!$H$70:$AL$112,M2176,FALSE)*C2176),2)))))</f>
        <v/>
      </c>
    </row>
    <row r="2177" spans="6:6" x14ac:dyDescent="0.45">
      <c r="F2177" s="89" t="str">
        <f>IF(B2177="","",IF(E2177="Each",D2177/C2177,IF(E2177="Count",$H$5*D2177/C2177,IF(E2177="Area",ROUNDUP(D2177/(VLOOKUP(B2177,Reference!$H$70:$AL$112,M2177,FALSE)*(C2177/$H$6)),2),ROUNDUP(D2177/(VLOOKUP(B2177,Reference!$H$70:$AL$112,M2177,FALSE)*C2177),2)))))</f>
        <v/>
      </c>
    </row>
    <row r="2178" spans="6:6" x14ac:dyDescent="0.45">
      <c r="F2178" s="89" t="str">
        <f>IF(B2178="","",IF(E2178="Each",D2178/C2178,IF(E2178="Count",$H$5*D2178/C2178,IF(E2178="Area",ROUNDUP(D2178/(VLOOKUP(B2178,Reference!$H$70:$AL$112,M2178,FALSE)*(C2178/$H$6)),2),ROUNDUP(D2178/(VLOOKUP(B2178,Reference!$H$70:$AL$112,M2178,FALSE)*C2178),2)))))</f>
        <v/>
      </c>
    </row>
    <row r="2179" spans="6:6" x14ac:dyDescent="0.45">
      <c r="F2179" s="89" t="str">
        <f>IF(B2179="","",IF(E2179="Each",D2179/C2179,IF(E2179="Count",$H$5*D2179/C2179,IF(E2179="Area",ROUNDUP(D2179/(VLOOKUP(B2179,Reference!$H$70:$AL$112,M2179,FALSE)*(C2179/$H$6)),2),ROUNDUP(D2179/(VLOOKUP(B2179,Reference!$H$70:$AL$112,M2179,FALSE)*C2179),2)))))</f>
        <v/>
      </c>
    </row>
    <row r="2180" spans="6:6" x14ac:dyDescent="0.45">
      <c r="F2180" s="89" t="str">
        <f>IF(B2180="","",IF(E2180="Each",D2180/C2180,IF(E2180="Count",$H$5*D2180/C2180,IF(E2180="Area",ROUNDUP(D2180/(VLOOKUP(B2180,Reference!$H$70:$AL$112,M2180,FALSE)*(C2180/$H$6)),2),ROUNDUP(D2180/(VLOOKUP(B2180,Reference!$H$70:$AL$112,M2180,FALSE)*C2180),2)))))</f>
        <v/>
      </c>
    </row>
    <row r="2181" spans="6:6" x14ac:dyDescent="0.45">
      <c r="F2181" s="89" t="str">
        <f>IF(B2181="","",IF(E2181="Each",D2181/C2181,IF(E2181="Count",$H$5*D2181/C2181,IF(E2181="Area",ROUNDUP(D2181/(VLOOKUP(B2181,Reference!$H$70:$AL$112,M2181,FALSE)*(C2181/$H$6)),2),ROUNDUP(D2181/(VLOOKUP(B2181,Reference!$H$70:$AL$112,M2181,FALSE)*C2181),2)))))</f>
        <v/>
      </c>
    </row>
    <row r="2182" spans="6:6" x14ac:dyDescent="0.45">
      <c r="F2182" s="89" t="str">
        <f>IF(B2182="","",IF(E2182="Each",D2182/C2182,IF(E2182="Count",$H$5*D2182/C2182,IF(E2182="Area",ROUNDUP(D2182/(VLOOKUP(B2182,Reference!$H$70:$AL$112,M2182,FALSE)*(C2182/$H$6)),2),ROUNDUP(D2182/(VLOOKUP(B2182,Reference!$H$70:$AL$112,M2182,FALSE)*C2182),2)))))</f>
        <v/>
      </c>
    </row>
    <row r="2183" spans="6:6" x14ac:dyDescent="0.45">
      <c r="F2183" s="89" t="str">
        <f>IF(B2183="","",IF(E2183="Each",D2183/C2183,IF(E2183="Count",$H$5*D2183/C2183,IF(E2183="Area",ROUNDUP(D2183/(VLOOKUP(B2183,Reference!$H$70:$AL$112,M2183,FALSE)*(C2183/$H$6)),2),ROUNDUP(D2183/(VLOOKUP(B2183,Reference!$H$70:$AL$112,M2183,FALSE)*C2183),2)))))</f>
        <v/>
      </c>
    </row>
    <row r="2184" spans="6:6" x14ac:dyDescent="0.45">
      <c r="F2184" s="89" t="str">
        <f>IF(B2184="","",IF(E2184="Each",D2184/C2184,IF(E2184="Count",$H$5*D2184/C2184,IF(E2184="Area",ROUNDUP(D2184/(VLOOKUP(B2184,Reference!$H$70:$AL$112,M2184,FALSE)*(C2184/$H$6)),2),ROUNDUP(D2184/(VLOOKUP(B2184,Reference!$H$70:$AL$112,M2184,FALSE)*C2184),2)))))</f>
        <v/>
      </c>
    </row>
    <row r="2185" spans="6:6" x14ac:dyDescent="0.45">
      <c r="F2185" s="89" t="str">
        <f>IF(B2185="","",IF(E2185="Each",D2185/C2185,IF(E2185="Count",$H$5*D2185/C2185,IF(E2185="Area",ROUNDUP(D2185/(VLOOKUP(B2185,Reference!$H$70:$AL$112,M2185,FALSE)*(C2185/$H$6)),2),ROUNDUP(D2185/(VLOOKUP(B2185,Reference!$H$70:$AL$112,M2185,FALSE)*C2185),2)))))</f>
        <v/>
      </c>
    </row>
    <row r="2186" spans="6:6" x14ac:dyDescent="0.45">
      <c r="F2186" s="89" t="str">
        <f>IF(B2186="","",IF(E2186="Each",D2186/C2186,IF(E2186="Count",$H$5*D2186/C2186,IF(E2186="Area",ROUNDUP(D2186/(VLOOKUP(B2186,Reference!$H$70:$AL$112,M2186,FALSE)*(C2186/$H$6)),2),ROUNDUP(D2186/(VLOOKUP(B2186,Reference!$H$70:$AL$112,M2186,FALSE)*C2186),2)))))</f>
        <v/>
      </c>
    </row>
    <row r="2187" spans="6:6" x14ac:dyDescent="0.45">
      <c r="F2187" s="89" t="str">
        <f>IF(B2187="","",IF(E2187="Each",D2187/C2187,IF(E2187="Count",$H$5*D2187/C2187,IF(E2187="Area",ROUNDUP(D2187/(VLOOKUP(B2187,Reference!$H$70:$AL$112,M2187,FALSE)*(C2187/$H$6)),2),ROUNDUP(D2187/(VLOOKUP(B2187,Reference!$H$70:$AL$112,M2187,FALSE)*C2187),2)))))</f>
        <v/>
      </c>
    </row>
    <row r="2188" spans="6:6" x14ac:dyDescent="0.45">
      <c r="F2188" s="89" t="str">
        <f>IF(B2188="","",IF(E2188="Each",D2188/C2188,IF(E2188="Count",$H$5*D2188/C2188,IF(E2188="Area",ROUNDUP(D2188/(VLOOKUP(B2188,Reference!$H$70:$AL$112,M2188,FALSE)*(C2188/$H$6)),2),ROUNDUP(D2188/(VLOOKUP(B2188,Reference!$H$70:$AL$112,M2188,FALSE)*C2188),2)))))</f>
        <v/>
      </c>
    </row>
    <row r="2189" spans="6:6" x14ac:dyDescent="0.45">
      <c r="F2189" s="89" t="str">
        <f>IF(B2189="","",IF(E2189="Each",D2189/C2189,IF(E2189="Count",$H$5*D2189/C2189,IF(E2189="Area",ROUNDUP(D2189/(VLOOKUP(B2189,Reference!$H$70:$AL$112,M2189,FALSE)*(C2189/$H$6)),2),ROUNDUP(D2189/(VLOOKUP(B2189,Reference!$H$70:$AL$112,M2189,FALSE)*C2189),2)))))</f>
        <v/>
      </c>
    </row>
    <row r="2190" spans="6:6" x14ac:dyDescent="0.45">
      <c r="F2190" s="89" t="str">
        <f>IF(B2190="","",IF(E2190="Each",D2190/C2190,IF(E2190="Count",$H$5*D2190/C2190,IF(E2190="Area",ROUNDUP(D2190/(VLOOKUP(B2190,Reference!$H$70:$AL$112,M2190,FALSE)*(C2190/$H$6)),2),ROUNDUP(D2190/(VLOOKUP(B2190,Reference!$H$70:$AL$112,M2190,FALSE)*C2190),2)))))</f>
        <v/>
      </c>
    </row>
    <row r="2191" spans="6:6" x14ac:dyDescent="0.45">
      <c r="F2191" s="89" t="str">
        <f>IF(B2191="","",IF(E2191="Each",D2191/C2191,IF(E2191="Count",$H$5*D2191/C2191,IF(E2191="Area",ROUNDUP(D2191/(VLOOKUP(B2191,Reference!$H$70:$AL$112,M2191,FALSE)*(C2191/$H$6)),2),ROUNDUP(D2191/(VLOOKUP(B2191,Reference!$H$70:$AL$112,M2191,FALSE)*C2191),2)))))</f>
        <v/>
      </c>
    </row>
    <row r="2192" spans="6:6" x14ac:dyDescent="0.45">
      <c r="F2192" s="89" t="str">
        <f>IF(B2192="","",IF(E2192="Each",D2192/C2192,IF(E2192="Count",$H$5*D2192/C2192,IF(E2192="Area",ROUNDUP(D2192/(VLOOKUP(B2192,Reference!$H$70:$AL$112,M2192,FALSE)*(C2192/$H$6)),2),ROUNDUP(D2192/(VLOOKUP(B2192,Reference!$H$70:$AL$112,M2192,FALSE)*C2192),2)))))</f>
        <v/>
      </c>
    </row>
    <row r="2193" spans="6:6" x14ac:dyDescent="0.45">
      <c r="F2193" s="89" t="str">
        <f>IF(B2193="","",IF(E2193="Each",D2193/C2193,IF(E2193="Count",$H$5*D2193/C2193,IF(E2193="Area",ROUNDUP(D2193/(VLOOKUP(B2193,Reference!$H$70:$AL$112,M2193,FALSE)*(C2193/$H$6)),2),ROUNDUP(D2193/(VLOOKUP(B2193,Reference!$H$70:$AL$112,M2193,FALSE)*C2193),2)))))</f>
        <v/>
      </c>
    </row>
    <row r="2194" spans="6:6" x14ac:dyDescent="0.45">
      <c r="F2194" s="89" t="str">
        <f>IF(B2194="","",IF(E2194="Each",D2194/C2194,IF(E2194="Count",$H$5*D2194/C2194,IF(E2194="Area",ROUNDUP(D2194/(VLOOKUP(B2194,Reference!$H$70:$AL$112,M2194,FALSE)*(C2194/$H$6)),2),ROUNDUP(D2194/(VLOOKUP(B2194,Reference!$H$70:$AL$112,M2194,FALSE)*C2194),2)))))</f>
        <v/>
      </c>
    </row>
    <row r="2195" spans="6:6" x14ac:dyDescent="0.45">
      <c r="F2195" s="89" t="str">
        <f>IF(B2195="","",IF(E2195="Each",D2195/C2195,IF(E2195="Count",$H$5*D2195/C2195,IF(E2195="Area",ROUNDUP(D2195/(VLOOKUP(B2195,Reference!$H$70:$AL$112,M2195,FALSE)*(C2195/$H$6)),2),ROUNDUP(D2195/(VLOOKUP(B2195,Reference!$H$70:$AL$112,M2195,FALSE)*C2195),2)))))</f>
        <v/>
      </c>
    </row>
    <row r="2196" spans="6:6" x14ac:dyDescent="0.45">
      <c r="F2196" s="89" t="str">
        <f>IF(B2196="","",IF(E2196="Each",D2196/C2196,IF(E2196="Count",$H$5*D2196/C2196,IF(E2196="Area",ROUNDUP(D2196/(VLOOKUP(B2196,Reference!$H$70:$AL$112,M2196,FALSE)*(C2196/$H$6)),2),ROUNDUP(D2196/(VLOOKUP(B2196,Reference!$H$70:$AL$112,M2196,FALSE)*C2196),2)))))</f>
        <v/>
      </c>
    </row>
    <row r="2197" spans="6:6" x14ac:dyDescent="0.45">
      <c r="F2197" s="89" t="str">
        <f>IF(B2197="","",IF(E2197="Each",D2197/C2197,IF(E2197="Count",$H$5*D2197/C2197,IF(E2197="Area",ROUNDUP(D2197/(VLOOKUP(B2197,Reference!$H$70:$AL$112,M2197,FALSE)*(C2197/$H$6)),2),ROUNDUP(D2197/(VLOOKUP(B2197,Reference!$H$70:$AL$112,M2197,FALSE)*C2197),2)))))</f>
        <v/>
      </c>
    </row>
    <row r="2198" spans="6:6" x14ac:dyDescent="0.45">
      <c r="F2198" s="89" t="str">
        <f>IF(B2198="","",IF(E2198="Each",D2198/C2198,IF(E2198="Count",$H$5*D2198/C2198,IF(E2198="Area",ROUNDUP(D2198/(VLOOKUP(B2198,Reference!$H$70:$AL$112,M2198,FALSE)*(C2198/$H$6)),2),ROUNDUP(D2198/(VLOOKUP(B2198,Reference!$H$70:$AL$112,M2198,FALSE)*C2198),2)))))</f>
        <v/>
      </c>
    </row>
    <row r="2199" spans="6:6" x14ac:dyDescent="0.45">
      <c r="F2199" s="89" t="str">
        <f>IF(B2199="","",IF(E2199="Each",D2199/C2199,IF(E2199="Count",$H$5*D2199/C2199,IF(E2199="Area",ROUNDUP(D2199/(VLOOKUP(B2199,Reference!$H$70:$AL$112,M2199,FALSE)*(C2199/$H$6)),2),ROUNDUP(D2199/(VLOOKUP(B2199,Reference!$H$70:$AL$112,M2199,FALSE)*C2199),2)))))</f>
        <v/>
      </c>
    </row>
    <row r="2200" spans="6:6" x14ac:dyDescent="0.45">
      <c r="F2200" s="89" t="str">
        <f>IF(B2200="","",IF(E2200="Each",D2200/C2200,IF(E2200="Count",$H$5*D2200/C2200,IF(E2200="Area",ROUNDUP(D2200/(VLOOKUP(B2200,Reference!$H$70:$AL$112,M2200,FALSE)*(C2200/$H$6)),2),ROUNDUP(D2200/(VLOOKUP(B2200,Reference!$H$70:$AL$112,M2200,FALSE)*C2200),2)))))</f>
        <v/>
      </c>
    </row>
    <row r="2201" spans="6:6" x14ac:dyDescent="0.45">
      <c r="F2201" s="89" t="str">
        <f>IF(B2201="","",IF(E2201="Each",D2201/C2201,IF(E2201="Count",$H$5*D2201/C2201,IF(E2201="Area",ROUNDUP(D2201/(VLOOKUP(B2201,Reference!$H$70:$AL$112,M2201,FALSE)*(C2201/$H$6)),2),ROUNDUP(D2201/(VLOOKUP(B2201,Reference!$H$70:$AL$112,M2201,FALSE)*C2201),2)))))</f>
        <v/>
      </c>
    </row>
    <row r="2202" spans="6:6" x14ac:dyDescent="0.45">
      <c r="F2202" s="89" t="str">
        <f>IF(B2202="","",IF(E2202="Each",D2202/C2202,IF(E2202="Count",$H$5*D2202/C2202,IF(E2202="Area",ROUNDUP(D2202/(VLOOKUP(B2202,Reference!$H$70:$AL$112,M2202,FALSE)*(C2202/$H$6)),2),ROUNDUP(D2202/(VLOOKUP(B2202,Reference!$H$70:$AL$112,M2202,FALSE)*C2202),2)))))</f>
        <v/>
      </c>
    </row>
    <row r="2203" spans="6:6" x14ac:dyDescent="0.45">
      <c r="F2203" s="89" t="str">
        <f>IF(B2203="","",IF(E2203="Each",D2203/C2203,IF(E2203="Count",$H$5*D2203/C2203,IF(E2203="Area",ROUNDUP(D2203/(VLOOKUP(B2203,Reference!$H$70:$AL$112,M2203,FALSE)*(C2203/$H$6)),2),ROUNDUP(D2203/(VLOOKUP(B2203,Reference!$H$70:$AL$112,M2203,FALSE)*C2203),2)))))</f>
        <v/>
      </c>
    </row>
    <row r="2204" spans="6:6" x14ac:dyDescent="0.45">
      <c r="F2204" s="89" t="str">
        <f>IF(B2204="","",IF(E2204="Each",D2204/C2204,IF(E2204="Count",$H$5*D2204/C2204,IF(E2204="Area",ROUNDUP(D2204/(VLOOKUP(B2204,Reference!$H$70:$AL$112,M2204,FALSE)*(C2204/$H$6)),2),ROUNDUP(D2204/(VLOOKUP(B2204,Reference!$H$70:$AL$112,M2204,FALSE)*C2204),2)))))</f>
        <v/>
      </c>
    </row>
    <row r="2205" spans="6:6" x14ac:dyDescent="0.45">
      <c r="F2205" s="89" t="str">
        <f>IF(B2205="","",IF(E2205="Each",D2205/C2205,IF(E2205="Count",$H$5*D2205/C2205,IF(E2205="Area",ROUNDUP(D2205/(VLOOKUP(B2205,Reference!$H$70:$AL$112,M2205,FALSE)*(C2205/$H$6)),2),ROUNDUP(D2205/(VLOOKUP(B2205,Reference!$H$70:$AL$112,M2205,FALSE)*C2205),2)))))</f>
        <v/>
      </c>
    </row>
    <row r="2206" spans="6:6" x14ac:dyDescent="0.45">
      <c r="F2206" s="89" t="str">
        <f>IF(B2206="","",IF(E2206="Each",D2206/C2206,IF(E2206="Count",$H$5*D2206/C2206,IF(E2206="Area",ROUNDUP(D2206/(VLOOKUP(B2206,Reference!$H$70:$AL$112,M2206,FALSE)*(C2206/$H$6)),2),ROUNDUP(D2206/(VLOOKUP(B2206,Reference!$H$70:$AL$112,M2206,FALSE)*C2206),2)))))</f>
        <v/>
      </c>
    </row>
    <row r="2207" spans="6:6" x14ac:dyDescent="0.45">
      <c r="F2207" s="89" t="str">
        <f>IF(B2207="","",IF(E2207="Each",D2207/C2207,IF(E2207="Count",$H$5*D2207/C2207,IF(E2207="Area",ROUNDUP(D2207/(VLOOKUP(B2207,Reference!$H$70:$AL$112,M2207,FALSE)*(C2207/$H$6)),2),ROUNDUP(D2207/(VLOOKUP(B2207,Reference!$H$70:$AL$112,M2207,FALSE)*C2207),2)))))</f>
        <v/>
      </c>
    </row>
    <row r="2208" spans="6:6" x14ac:dyDescent="0.45">
      <c r="F2208" s="89" t="str">
        <f>IF(B2208="","",IF(E2208="Each",D2208/C2208,IF(E2208="Count",$H$5*D2208/C2208,IF(E2208="Area",ROUNDUP(D2208/(VLOOKUP(B2208,Reference!$H$70:$AL$112,M2208,FALSE)*(C2208/$H$6)),2),ROUNDUP(D2208/(VLOOKUP(B2208,Reference!$H$70:$AL$112,M2208,FALSE)*C2208),2)))))</f>
        <v/>
      </c>
    </row>
    <row r="2209" spans="6:6" x14ac:dyDescent="0.45">
      <c r="F2209" s="89" t="str">
        <f>IF(B2209="","",IF(E2209="Each",D2209/C2209,IF(E2209="Count",$H$5*D2209/C2209,IF(E2209="Area",ROUNDUP(D2209/(VLOOKUP(B2209,Reference!$H$70:$AL$112,M2209,FALSE)*(C2209/$H$6)),2),ROUNDUP(D2209/(VLOOKUP(B2209,Reference!$H$70:$AL$112,M2209,FALSE)*C2209),2)))))</f>
        <v/>
      </c>
    </row>
    <row r="2210" spans="6:6" x14ac:dyDescent="0.45">
      <c r="F2210" s="89" t="str">
        <f>IF(B2210="","",IF(E2210="Each",D2210/C2210,IF(E2210="Count",$H$5*D2210/C2210,IF(E2210="Area",ROUNDUP(D2210/(VLOOKUP(B2210,Reference!$H$70:$AL$112,M2210,FALSE)*(C2210/$H$6)),2),ROUNDUP(D2210/(VLOOKUP(B2210,Reference!$H$70:$AL$112,M2210,FALSE)*C2210),2)))))</f>
        <v/>
      </c>
    </row>
    <row r="2211" spans="6:6" x14ac:dyDescent="0.45">
      <c r="F2211" s="89" t="str">
        <f>IF(B2211="","",IF(E2211="Each",D2211/C2211,IF(E2211="Count",$H$5*D2211/C2211,IF(E2211="Area",ROUNDUP(D2211/(VLOOKUP(B2211,Reference!$H$70:$AL$112,M2211,FALSE)*(C2211/$H$6)),2),ROUNDUP(D2211/(VLOOKUP(B2211,Reference!$H$70:$AL$112,M2211,FALSE)*C2211),2)))))</f>
        <v/>
      </c>
    </row>
    <row r="2212" spans="6:6" x14ac:dyDescent="0.45">
      <c r="F2212" s="89" t="str">
        <f>IF(B2212="","",IF(E2212="Each",D2212/C2212,IF(E2212="Count",$H$5*D2212/C2212,IF(E2212="Area",ROUNDUP(D2212/(VLOOKUP(B2212,Reference!$H$70:$AL$112,M2212,FALSE)*(C2212/$H$6)),2),ROUNDUP(D2212/(VLOOKUP(B2212,Reference!$H$70:$AL$112,M2212,FALSE)*C2212),2)))))</f>
        <v/>
      </c>
    </row>
    <row r="2213" spans="6:6" x14ac:dyDescent="0.45">
      <c r="F2213" s="89" t="str">
        <f>IF(B2213="","",IF(E2213="Each",D2213/C2213,IF(E2213="Count",$H$5*D2213/C2213,IF(E2213="Area",ROUNDUP(D2213/(VLOOKUP(B2213,Reference!$H$70:$AL$112,M2213,FALSE)*(C2213/$H$6)),2),ROUNDUP(D2213/(VLOOKUP(B2213,Reference!$H$70:$AL$112,M2213,FALSE)*C2213),2)))))</f>
        <v/>
      </c>
    </row>
    <row r="2214" spans="6:6" x14ac:dyDescent="0.45">
      <c r="F2214" s="89" t="str">
        <f>IF(B2214="","",IF(E2214="Each",D2214/C2214,IF(E2214="Count",$H$5*D2214/C2214,IF(E2214="Area",ROUNDUP(D2214/(VLOOKUP(B2214,Reference!$H$70:$AL$112,M2214,FALSE)*(C2214/$H$6)),2),ROUNDUP(D2214/(VLOOKUP(B2214,Reference!$H$70:$AL$112,M2214,FALSE)*C2214),2)))))</f>
        <v/>
      </c>
    </row>
    <row r="2215" spans="6:6" x14ac:dyDescent="0.45">
      <c r="F2215" s="89" t="str">
        <f>IF(B2215="","",IF(E2215="Each",D2215/C2215,IF(E2215="Count",$H$5*D2215/C2215,IF(E2215="Area",ROUNDUP(D2215/(VLOOKUP(B2215,Reference!$H$70:$AL$112,M2215,FALSE)*(C2215/$H$6)),2),ROUNDUP(D2215/(VLOOKUP(B2215,Reference!$H$70:$AL$112,M2215,FALSE)*C2215),2)))))</f>
        <v/>
      </c>
    </row>
    <row r="2216" spans="6:6" x14ac:dyDescent="0.45">
      <c r="F2216" s="89" t="str">
        <f>IF(B2216="","",IF(E2216="Each",D2216/C2216,IF(E2216="Count",$H$5*D2216/C2216,IF(E2216="Area",ROUNDUP(D2216/(VLOOKUP(B2216,Reference!$H$70:$AL$112,M2216,FALSE)*(C2216/$H$6)),2),ROUNDUP(D2216/(VLOOKUP(B2216,Reference!$H$70:$AL$112,M2216,FALSE)*C2216),2)))))</f>
        <v/>
      </c>
    </row>
    <row r="2217" spans="6:6" x14ac:dyDescent="0.45">
      <c r="F2217" s="89" t="str">
        <f>IF(B2217="","",IF(E2217="Each",D2217/C2217,IF(E2217="Count",$H$5*D2217/C2217,IF(E2217="Area",ROUNDUP(D2217/(VLOOKUP(B2217,Reference!$H$70:$AL$112,M2217,FALSE)*(C2217/$H$6)),2),ROUNDUP(D2217/(VLOOKUP(B2217,Reference!$H$70:$AL$112,M2217,FALSE)*C2217),2)))))</f>
        <v/>
      </c>
    </row>
    <row r="2218" spans="6:6" x14ac:dyDescent="0.45">
      <c r="F2218" s="89" t="str">
        <f>IF(B2218="","",IF(E2218="Each",D2218/C2218,IF(E2218="Count",$H$5*D2218/C2218,IF(E2218="Area",ROUNDUP(D2218/(VLOOKUP(B2218,Reference!$H$70:$AL$112,M2218,FALSE)*(C2218/$H$6)),2),ROUNDUP(D2218/(VLOOKUP(B2218,Reference!$H$70:$AL$112,M2218,FALSE)*C2218),2)))))</f>
        <v/>
      </c>
    </row>
    <row r="2219" spans="6:6" x14ac:dyDescent="0.45">
      <c r="F2219" s="89" t="str">
        <f>IF(B2219="","",IF(E2219="Each",D2219/C2219,IF(E2219="Count",$H$5*D2219/C2219,IF(E2219="Area",ROUNDUP(D2219/(VLOOKUP(B2219,Reference!$H$70:$AL$112,M2219,FALSE)*(C2219/$H$6)),2),ROUNDUP(D2219/(VLOOKUP(B2219,Reference!$H$70:$AL$112,M2219,FALSE)*C2219),2)))))</f>
        <v/>
      </c>
    </row>
    <row r="2220" spans="6:6" x14ac:dyDescent="0.45">
      <c r="F2220" s="89" t="str">
        <f>IF(B2220="","",IF(E2220="Each",D2220/C2220,IF(E2220="Count",$H$5*D2220/C2220,IF(E2220="Area",ROUNDUP(D2220/(VLOOKUP(B2220,Reference!$H$70:$AL$112,M2220,FALSE)*(C2220/$H$6)),2),ROUNDUP(D2220/(VLOOKUP(B2220,Reference!$H$70:$AL$112,M2220,FALSE)*C2220),2)))))</f>
        <v/>
      </c>
    </row>
    <row r="2221" spans="6:6" x14ac:dyDescent="0.45">
      <c r="F2221" s="89" t="str">
        <f>IF(B2221="","",IF(E2221="Each",D2221/C2221,IF(E2221="Count",$H$5*D2221/C2221,IF(E2221="Area",ROUNDUP(D2221/(VLOOKUP(B2221,Reference!$H$70:$AL$112,M2221,FALSE)*(C2221/$H$6)),2),ROUNDUP(D2221/(VLOOKUP(B2221,Reference!$H$70:$AL$112,M2221,FALSE)*C2221),2)))))</f>
        <v/>
      </c>
    </row>
    <row r="2222" spans="6:6" x14ac:dyDescent="0.45">
      <c r="F2222" s="89" t="str">
        <f>IF(B2222="","",IF(E2222="Each",D2222/C2222,IF(E2222="Count",$H$5*D2222/C2222,IF(E2222="Area",ROUNDUP(D2222/(VLOOKUP(B2222,Reference!$H$70:$AL$112,M2222,FALSE)*(C2222/$H$6)),2),ROUNDUP(D2222/(VLOOKUP(B2222,Reference!$H$70:$AL$112,M2222,FALSE)*C2222),2)))))</f>
        <v/>
      </c>
    </row>
    <row r="2223" spans="6:6" x14ac:dyDescent="0.45">
      <c r="F2223" s="89" t="str">
        <f>IF(B2223="","",IF(E2223="Each",D2223/C2223,IF(E2223="Count",$H$5*D2223/C2223,IF(E2223="Area",ROUNDUP(D2223/(VLOOKUP(B2223,Reference!$H$70:$AL$112,M2223,FALSE)*(C2223/$H$6)),2),ROUNDUP(D2223/(VLOOKUP(B2223,Reference!$H$70:$AL$112,M2223,FALSE)*C2223),2)))))</f>
        <v/>
      </c>
    </row>
    <row r="2224" spans="6:6" x14ac:dyDescent="0.45">
      <c r="F2224" s="89" t="str">
        <f>IF(B2224="","",IF(E2224="Each",D2224/C2224,IF(E2224="Count",$H$5*D2224/C2224,IF(E2224="Area",ROUNDUP(D2224/(VLOOKUP(B2224,Reference!$H$70:$AL$112,M2224,FALSE)*(C2224/$H$6)),2),ROUNDUP(D2224/(VLOOKUP(B2224,Reference!$H$70:$AL$112,M2224,FALSE)*C2224),2)))))</f>
        <v/>
      </c>
    </row>
    <row r="2225" spans="6:6" x14ac:dyDescent="0.45">
      <c r="F2225" s="89" t="str">
        <f>IF(B2225="","",IF(E2225="Each",D2225/C2225,IF(E2225="Count",$H$5*D2225/C2225,IF(E2225="Area",ROUNDUP(D2225/(VLOOKUP(B2225,Reference!$H$70:$AL$112,M2225,FALSE)*(C2225/$H$6)),2),ROUNDUP(D2225/(VLOOKUP(B2225,Reference!$H$70:$AL$112,M2225,FALSE)*C2225),2)))))</f>
        <v/>
      </c>
    </row>
    <row r="2226" spans="6:6" x14ac:dyDescent="0.45">
      <c r="F2226" s="89" t="str">
        <f>IF(B2226="","",IF(E2226="Each",D2226/C2226,IF(E2226="Count",$H$5*D2226/C2226,IF(E2226="Area",ROUNDUP(D2226/(VLOOKUP(B2226,Reference!$H$70:$AL$112,M2226,FALSE)*(C2226/$H$6)),2),ROUNDUP(D2226/(VLOOKUP(B2226,Reference!$H$70:$AL$112,M2226,FALSE)*C2226),2)))))</f>
        <v/>
      </c>
    </row>
    <row r="2227" spans="6:6" x14ac:dyDescent="0.45">
      <c r="F2227" s="89" t="str">
        <f>IF(B2227="","",IF(E2227="Each",D2227/C2227,IF(E2227="Count",$H$5*D2227/C2227,IF(E2227="Area",ROUNDUP(D2227/(VLOOKUP(B2227,Reference!$H$70:$AL$112,M2227,FALSE)*(C2227/$H$6)),2),ROUNDUP(D2227/(VLOOKUP(B2227,Reference!$H$70:$AL$112,M2227,FALSE)*C2227),2)))))</f>
        <v/>
      </c>
    </row>
    <row r="2228" spans="6:6" x14ac:dyDescent="0.45">
      <c r="F2228" s="89" t="str">
        <f>IF(B2228="","",IF(E2228="Each",D2228/C2228,IF(E2228="Count",$H$5*D2228/C2228,IF(E2228="Area",ROUNDUP(D2228/(VLOOKUP(B2228,Reference!$H$70:$AL$112,M2228,FALSE)*(C2228/$H$6)),2),ROUNDUP(D2228/(VLOOKUP(B2228,Reference!$H$70:$AL$112,M2228,FALSE)*C2228),2)))))</f>
        <v/>
      </c>
    </row>
    <row r="2229" spans="6:6" x14ac:dyDescent="0.45">
      <c r="F2229" s="89" t="str">
        <f>IF(B2229="","",IF(E2229="Each",D2229/C2229,IF(E2229="Count",$H$5*D2229/C2229,IF(E2229="Area",ROUNDUP(D2229/(VLOOKUP(B2229,Reference!$H$70:$AL$112,M2229,FALSE)*(C2229/$H$6)),2),ROUNDUP(D2229/(VLOOKUP(B2229,Reference!$H$70:$AL$112,M2229,FALSE)*C2229),2)))))</f>
        <v/>
      </c>
    </row>
    <row r="2230" spans="6:6" x14ac:dyDescent="0.45">
      <c r="F2230" s="89" t="str">
        <f>IF(B2230="","",IF(E2230="Each",D2230/C2230,IF(E2230="Count",$H$5*D2230/C2230,IF(E2230="Area",ROUNDUP(D2230/(VLOOKUP(B2230,Reference!$H$70:$AL$112,M2230,FALSE)*(C2230/$H$6)),2),ROUNDUP(D2230/(VLOOKUP(B2230,Reference!$H$70:$AL$112,M2230,FALSE)*C2230),2)))))</f>
        <v/>
      </c>
    </row>
    <row r="2231" spans="6:6" x14ac:dyDescent="0.45">
      <c r="F2231" s="89" t="str">
        <f>IF(B2231="","",IF(E2231="Each",D2231/C2231,IF(E2231="Count",$H$5*D2231/C2231,IF(E2231="Area",ROUNDUP(D2231/(VLOOKUP(B2231,Reference!$H$70:$AL$112,M2231,FALSE)*(C2231/$H$6)),2),ROUNDUP(D2231/(VLOOKUP(B2231,Reference!$H$70:$AL$112,M2231,FALSE)*C2231),2)))))</f>
        <v/>
      </c>
    </row>
    <row r="2232" spans="6:6" x14ac:dyDescent="0.45">
      <c r="F2232" s="89" t="str">
        <f>IF(B2232="","",IF(E2232="Each",D2232/C2232,IF(E2232="Count",$H$5*D2232/C2232,IF(E2232="Area",ROUNDUP(D2232/(VLOOKUP(B2232,Reference!$H$70:$AL$112,M2232,FALSE)*(C2232/$H$6)),2),ROUNDUP(D2232/(VLOOKUP(B2232,Reference!$H$70:$AL$112,M2232,FALSE)*C2232),2)))))</f>
        <v/>
      </c>
    </row>
    <row r="2233" spans="6:6" x14ac:dyDescent="0.45">
      <c r="F2233" s="89" t="str">
        <f>IF(B2233="","",IF(E2233="Each",D2233/C2233,IF(E2233="Count",$H$5*D2233/C2233,IF(E2233="Area",ROUNDUP(D2233/(VLOOKUP(B2233,Reference!$H$70:$AL$112,M2233,FALSE)*(C2233/$H$6)),2),ROUNDUP(D2233/(VLOOKUP(B2233,Reference!$H$70:$AL$112,M2233,FALSE)*C2233),2)))))</f>
        <v/>
      </c>
    </row>
    <row r="2234" spans="6:6" x14ac:dyDescent="0.45">
      <c r="F2234" s="89" t="str">
        <f>IF(B2234="","",IF(E2234="Each",D2234/C2234,IF(E2234="Count",$H$5*D2234/C2234,IF(E2234="Area",ROUNDUP(D2234/(VLOOKUP(B2234,Reference!$H$70:$AL$112,M2234,FALSE)*(C2234/$H$6)),2),ROUNDUP(D2234/(VLOOKUP(B2234,Reference!$H$70:$AL$112,M2234,FALSE)*C2234),2)))))</f>
        <v/>
      </c>
    </row>
    <row r="2235" spans="6:6" x14ac:dyDescent="0.45">
      <c r="F2235" s="89" t="str">
        <f>IF(B2235="","",IF(E2235="Each",D2235/C2235,IF(E2235="Count",$H$5*D2235/C2235,IF(E2235="Area",ROUNDUP(D2235/(VLOOKUP(B2235,Reference!$H$70:$AL$112,M2235,FALSE)*(C2235/$H$6)),2),ROUNDUP(D2235/(VLOOKUP(B2235,Reference!$H$70:$AL$112,M2235,FALSE)*C2235),2)))))</f>
        <v/>
      </c>
    </row>
    <row r="2236" spans="6:6" x14ac:dyDescent="0.45">
      <c r="F2236" s="89" t="str">
        <f>IF(B2236="","",IF(E2236="Each",D2236/C2236,IF(E2236="Count",$H$5*D2236/C2236,IF(E2236="Area",ROUNDUP(D2236/(VLOOKUP(B2236,Reference!$H$70:$AL$112,M2236,FALSE)*(C2236/$H$6)),2),ROUNDUP(D2236/(VLOOKUP(B2236,Reference!$H$70:$AL$112,M2236,FALSE)*C2236),2)))))</f>
        <v/>
      </c>
    </row>
    <row r="2237" spans="6:6" x14ac:dyDescent="0.45">
      <c r="F2237" s="89" t="str">
        <f>IF(B2237="","",IF(E2237="Each",D2237/C2237,IF(E2237="Count",$H$5*D2237/C2237,IF(E2237="Area",ROUNDUP(D2237/(VLOOKUP(B2237,Reference!$H$70:$AL$112,M2237,FALSE)*(C2237/$H$6)),2),ROUNDUP(D2237/(VLOOKUP(B2237,Reference!$H$70:$AL$112,M2237,FALSE)*C2237),2)))))</f>
        <v/>
      </c>
    </row>
    <row r="2238" spans="6:6" x14ac:dyDescent="0.45">
      <c r="F2238" s="89" t="str">
        <f>IF(B2238="","",IF(E2238="Each",D2238/C2238,IF(E2238="Count",$H$5*D2238/C2238,IF(E2238="Area",ROUNDUP(D2238/(VLOOKUP(B2238,Reference!$H$70:$AL$112,M2238,FALSE)*(C2238/$H$6)),2),ROUNDUP(D2238/(VLOOKUP(B2238,Reference!$H$70:$AL$112,M2238,FALSE)*C2238),2)))))</f>
        <v/>
      </c>
    </row>
    <row r="2239" spans="6:6" x14ac:dyDescent="0.45">
      <c r="F2239" s="89" t="str">
        <f>IF(B2239="","",IF(E2239="Each",D2239/C2239,IF(E2239="Count",$H$5*D2239/C2239,IF(E2239="Area",ROUNDUP(D2239/(VLOOKUP(B2239,Reference!$H$70:$AL$112,M2239,FALSE)*(C2239/$H$6)),2),ROUNDUP(D2239/(VLOOKUP(B2239,Reference!$H$70:$AL$112,M2239,FALSE)*C2239),2)))))</f>
        <v/>
      </c>
    </row>
    <row r="2240" spans="6:6" x14ac:dyDescent="0.45">
      <c r="F2240" s="89" t="str">
        <f>IF(B2240="","",IF(E2240="Each",D2240/C2240,IF(E2240="Count",$H$5*D2240/C2240,IF(E2240="Area",ROUNDUP(D2240/(VLOOKUP(B2240,Reference!$H$70:$AL$112,M2240,FALSE)*(C2240/$H$6)),2),ROUNDUP(D2240/(VLOOKUP(B2240,Reference!$H$70:$AL$112,M2240,FALSE)*C2240),2)))))</f>
        <v/>
      </c>
    </row>
    <row r="2241" spans="6:6" x14ac:dyDescent="0.45">
      <c r="F2241" s="89" t="str">
        <f>IF(B2241="","",IF(E2241="Each",D2241/C2241,IF(E2241="Count",$H$5*D2241/C2241,IF(E2241="Area",ROUNDUP(D2241/(VLOOKUP(B2241,Reference!$H$70:$AL$112,M2241,FALSE)*(C2241/$H$6)),2),ROUNDUP(D2241/(VLOOKUP(B2241,Reference!$H$70:$AL$112,M2241,FALSE)*C2241),2)))))</f>
        <v/>
      </c>
    </row>
    <row r="2242" spans="6:6" x14ac:dyDescent="0.45">
      <c r="F2242" s="89" t="str">
        <f>IF(B2242="","",IF(E2242="Each",D2242/C2242,IF(E2242="Count",$H$5*D2242/C2242,IF(E2242="Area",ROUNDUP(D2242/(VLOOKUP(B2242,Reference!$H$70:$AL$112,M2242,FALSE)*(C2242/$H$6)),2),ROUNDUP(D2242/(VLOOKUP(B2242,Reference!$H$70:$AL$112,M2242,FALSE)*C2242),2)))))</f>
        <v/>
      </c>
    </row>
    <row r="2243" spans="6:6" x14ac:dyDescent="0.45">
      <c r="F2243" s="89" t="str">
        <f>IF(B2243="","",IF(E2243="Each",D2243/C2243,IF(E2243="Count",$H$5*D2243/C2243,IF(E2243="Area",ROUNDUP(D2243/(VLOOKUP(B2243,Reference!$H$70:$AL$112,M2243,FALSE)*(C2243/$H$6)),2),ROUNDUP(D2243/(VLOOKUP(B2243,Reference!$H$70:$AL$112,M2243,FALSE)*C2243),2)))))</f>
        <v/>
      </c>
    </row>
    <row r="2244" spans="6:6" x14ac:dyDescent="0.45">
      <c r="F2244" s="89" t="str">
        <f>IF(B2244="","",IF(E2244="Each",D2244/C2244,IF(E2244="Count",$H$5*D2244/C2244,IF(E2244="Area",ROUNDUP(D2244/(VLOOKUP(B2244,Reference!$H$70:$AL$112,M2244,FALSE)*(C2244/$H$6)),2),ROUNDUP(D2244/(VLOOKUP(B2244,Reference!$H$70:$AL$112,M2244,FALSE)*C2244),2)))))</f>
        <v/>
      </c>
    </row>
    <row r="2245" spans="6:6" x14ac:dyDescent="0.45">
      <c r="F2245" s="89" t="str">
        <f>IF(B2245="","",IF(E2245="Each",D2245/C2245,IF(E2245="Count",$H$5*D2245/C2245,IF(E2245="Area",ROUNDUP(D2245/(VLOOKUP(B2245,Reference!$H$70:$AL$112,M2245,FALSE)*(C2245/$H$6)),2),ROUNDUP(D2245/(VLOOKUP(B2245,Reference!$H$70:$AL$112,M2245,FALSE)*C2245),2)))))</f>
        <v/>
      </c>
    </row>
    <row r="2246" spans="6:6" x14ac:dyDescent="0.45">
      <c r="F2246" s="89" t="str">
        <f>IF(B2246="","",IF(E2246="Each",D2246/C2246,IF(E2246="Count",$H$5*D2246/C2246,IF(E2246="Area",ROUNDUP(D2246/(VLOOKUP(B2246,Reference!$H$70:$AL$112,M2246,FALSE)*(C2246/$H$6)),2),ROUNDUP(D2246/(VLOOKUP(B2246,Reference!$H$70:$AL$112,M2246,FALSE)*C2246),2)))))</f>
        <v/>
      </c>
    </row>
    <row r="2247" spans="6:6" x14ac:dyDescent="0.45">
      <c r="F2247" s="89" t="str">
        <f>IF(B2247="","",IF(E2247="Each",D2247/C2247,IF(E2247="Count",$H$5*D2247/C2247,IF(E2247="Area",ROUNDUP(D2247/(VLOOKUP(B2247,Reference!$H$70:$AL$112,M2247,FALSE)*(C2247/$H$6)),2),ROUNDUP(D2247/(VLOOKUP(B2247,Reference!$H$70:$AL$112,M2247,FALSE)*C2247),2)))))</f>
        <v/>
      </c>
    </row>
    <row r="2248" spans="6:6" x14ac:dyDescent="0.45">
      <c r="F2248" s="89" t="str">
        <f>IF(B2248="","",IF(E2248="Each",D2248/C2248,IF(E2248="Count",$H$5*D2248/C2248,IF(E2248="Area",ROUNDUP(D2248/(VLOOKUP(B2248,Reference!$H$70:$AL$112,M2248,FALSE)*(C2248/$H$6)),2),ROUNDUP(D2248/(VLOOKUP(B2248,Reference!$H$70:$AL$112,M2248,FALSE)*C2248),2)))))</f>
        <v/>
      </c>
    </row>
    <row r="2249" spans="6:6" x14ac:dyDescent="0.45">
      <c r="F2249" s="89" t="str">
        <f>IF(B2249="","",IF(E2249="Each",D2249/C2249,IF(E2249="Count",$H$5*D2249/C2249,IF(E2249="Area",ROUNDUP(D2249/(VLOOKUP(B2249,Reference!$H$70:$AL$112,M2249,FALSE)*(C2249/$H$6)),2),ROUNDUP(D2249/(VLOOKUP(B2249,Reference!$H$70:$AL$112,M2249,FALSE)*C2249),2)))))</f>
        <v/>
      </c>
    </row>
    <row r="2250" spans="6:6" x14ac:dyDescent="0.45">
      <c r="F2250" s="89" t="str">
        <f>IF(B2250="","",IF(E2250="Each",D2250/C2250,IF(E2250="Count",$H$5*D2250/C2250,IF(E2250="Area",ROUNDUP(D2250/(VLOOKUP(B2250,Reference!$H$70:$AL$112,M2250,FALSE)*(C2250/$H$6)),2),ROUNDUP(D2250/(VLOOKUP(B2250,Reference!$H$70:$AL$112,M2250,FALSE)*C2250),2)))))</f>
        <v/>
      </c>
    </row>
    <row r="2251" spans="6:6" x14ac:dyDescent="0.45">
      <c r="F2251" s="89" t="str">
        <f>IF(B2251="","",IF(E2251="Each",D2251/C2251,IF(E2251="Count",$H$5*D2251/C2251,IF(E2251="Area",ROUNDUP(D2251/(VLOOKUP(B2251,Reference!$H$70:$AL$112,M2251,FALSE)*(C2251/$H$6)),2),ROUNDUP(D2251/(VLOOKUP(B2251,Reference!$H$70:$AL$112,M2251,FALSE)*C2251),2)))))</f>
        <v/>
      </c>
    </row>
    <row r="2252" spans="6:6" x14ac:dyDescent="0.45">
      <c r="F2252" s="89" t="str">
        <f>IF(B2252="","",IF(E2252="Each",D2252/C2252,IF(E2252="Count",$H$5*D2252/C2252,IF(E2252="Area",ROUNDUP(D2252/(VLOOKUP(B2252,Reference!$H$70:$AL$112,M2252,FALSE)*(C2252/$H$6)),2),ROUNDUP(D2252/(VLOOKUP(B2252,Reference!$H$70:$AL$112,M2252,FALSE)*C2252),2)))))</f>
        <v/>
      </c>
    </row>
    <row r="2253" spans="6:6" x14ac:dyDescent="0.45">
      <c r="F2253" s="89" t="str">
        <f>IF(B2253="","",IF(E2253="Each",D2253/C2253,IF(E2253="Count",$H$5*D2253/C2253,IF(E2253="Area",ROUNDUP(D2253/(VLOOKUP(B2253,Reference!$H$70:$AL$112,M2253,FALSE)*(C2253/$H$6)),2),ROUNDUP(D2253/(VLOOKUP(B2253,Reference!$H$70:$AL$112,M2253,FALSE)*C2253),2)))))</f>
        <v/>
      </c>
    </row>
    <row r="2254" spans="6:6" x14ac:dyDescent="0.45">
      <c r="F2254" s="89" t="str">
        <f>IF(B2254="","",IF(E2254="Each",D2254/C2254,IF(E2254="Count",$H$5*D2254/C2254,IF(E2254="Area",ROUNDUP(D2254/(VLOOKUP(B2254,Reference!$H$70:$AL$112,M2254,FALSE)*(C2254/$H$6)),2),ROUNDUP(D2254/(VLOOKUP(B2254,Reference!$H$70:$AL$112,M2254,FALSE)*C2254),2)))))</f>
        <v/>
      </c>
    </row>
    <row r="2255" spans="6:6" x14ac:dyDescent="0.45">
      <c r="F2255" s="89" t="str">
        <f>IF(B2255="","",IF(E2255="Each",D2255/C2255,IF(E2255="Count",$H$5*D2255/C2255,IF(E2255="Area",ROUNDUP(D2255/(VLOOKUP(B2255,Reference!$H$70:$AL$112,M2255,FALSE)*(C2255/$H$6)),2),ROUNDUP(D2255/(VLOOKUP(B2255,Reference!$H$70:$AL$112,M2255,FALSE)*C2255),2)))))</f>
        <v/>
      </c>
    </row>
    <row r="2256" spans="6:6" x14ac:dyDescent="0.45">
      <c r="F2256" s="89" t="str">
        <f>IF(B2256="","",IF(E2256="Each",D2256/C2256,IF(E2256="Count",$H$5*D2256/C2256,IF(E2256="Area",ROUNDUP(D2256/(VLOOKUP(B2256,Reference!$H$70:$AL$112,M2256,FALSE)*(C2256/$H$6)),2),ROUNDUP(D2256/(VLOOKUP(B2256,Reference!$H$70:$AL$112,M2256,FALSE)*C2256),2)))))</f>
        <v/>
      </c>
    </row>
    <row r="2257" spans="6:6" x14ac:dyDescent="0.45">
      <c r="F2257" s="89" t="str">
        <f>IF(B2257="","",IF(E2257="Each",D2257/C2257,IF(E2257="Count",$H$5*D2257/C2257,IF(E2257="Area",ROUNDUP(D2257/(VLOOKUP(B2257,Reference!$H$70:$AL$112,M2257,FALSE)*(C2257/$H$6)),2),ROUNDUP(D2257/(VLOOKUP(B2257,Reference!$H$70:$AL$112,M2257,FALSE)*C2257),2)))))</f>
        <v/>
      </c>
    </row>
    <row r="2258" spans="6:6" x14ac:dyDescent="0.45">
      <c r="F2258" s="89" t="str">
        <f>IF(B2258="","",IF(E2258="Each",D2258/C2258,IF(E2258="Count",$H$5*D2258/C2258,IF(E2258="Area",ROUNDUP(D2258/(VLOOKUP(B2258,Reference!$H$70:$AL$112,M2258,FALSE)*(C2258/$H$6)),2),ROUNDUP(D2258/(VLOOKUP(B2258,Reference!$H$70:$AL$112,M2258,FALSE)*C2258),2)))))</f>
        <v/>
      </c>
    </row>
    <row r="2259" spans="6:6" x14ac:dyDescent="0.45">
      <c r="F2259" s="89" t="str">
        <f>IF(B2259="","",IF(E2259="Each",D2259/C2259,IF(E2259="Count",$H$5*D2259/C2259,IF(E2259="Area",ROUNDUP(D2259/(VLOOKUP(B2259,Reference!$H$70:$AL$112,M2259,FALSE)*(C2259/$H$6)),2),ROUNDUP(D2259/(VLOOKUP(B2259,Reference!$H$70:$AL$112,M2259,FALSE)*C2259),2)))))</f>
        <v/>
      </c>
    </row>
    <row r="2260" spans="6:6" x14ac:dyDescent="0.45">
      <c r="F2260" s="89" t="str">
        <f>IF(B2260="","",IF(E2260="Each",D2260/C2260,IF(E2260="Count",$H$5*D2260/C2260,IF(E2260="Area",ROUNDUP(D2260/(VLOOKUP(B2260,Reference!$H$70:$AL$112,M2260,FALSE)*(C2260/$H$6)),2),ROUNDUP(D2260/(VLOOKUP(B2260,Reference!$H$70:$AL$112,M2260,FALSE)*C2260),2)))))</f>
        <v/>
      </c>
    </row>
    <row r="2261" spans="6:6" x14ac:dyDescent="0.45">
      <c r="F2261" s="89" t="str">
        <f>IF(B2261="","",IF(E2261="Each",D2261/C2261,IF(E2261="Count",$H$5*D2261/C2261,IF(E2261="Area",ROUNDUP(D2261/(VLOOKUP(B2261,Reference!$H$70:$AL$112,M2261,FALSE)*(C2261/$H$6)),2),ROUNDUP(D2261/(VLOOKUP(B2261,Reference!$H$70:$AL$112,M2261,FALSE)*C2261),2)))))</f>
        <v/>
      </c>
    </row>
    <row r="2262" spans="6:6" x14ac:dyDescent="0.45">
      <c r="F2262" s="89" t="str">
        <f>IF(B2262="","",IF(E2262="Each",D2262/C2262,IF(E2262="Count",$H$5*D2262/C2262,IF(E2262="Area",ROUNDUP(D2262/(VLOOKUP(B2262,Reference!$H$70:$AL$112,M2262,FALSE)*(C2262/$H$6)),2),ROUNDUP(D2262/(VLOOKUP(B2262,Reference!$H$70:$AL$112,M2262,FALSE)*C2262),2)))))</f>
        <v/>
      </c>
    </row>
    <row r="2263" spans="6:6" x14ac:dyDescent="0.45">
      <c r="F2263" s="89" t="str">
        <f>IF(B2263="","",IF(E2263="Each",D2263/C2263,IF(E2263="Count",$H$5*D2263/C2263,IF(E2263="Area",ROUNDUP(D2263/(VLOOKUP(B2263,Reference!$H$70:$AL$112,M2263,FALSE)*(C2263/$H$6)),2),ROUNDUP(D2263/(VLOOKUP(B2263,Reference!$H$70:$AL$112,M2263,FALSE)*C2263),2)))))</f>
        <v/>
      </c>
    </row>
    <row r="2264" spans="6:6" x14ac:dyDescent="0.45">
      <c r="F2264" s="89" t="str">
        <f>IF(B2264="","",IF(E2264="Each",D2264/C2264,IF(E2264="Count",$H$5*D2264/C2264,IF(E2264="Area",ROUNDUP(D2264/(VLOOKUP(B2264,Reference!$H$70:$AL$112,M2264,FALSE)*(C2264/$H$6)),2),ROUNDUP(D2264/(VLOOKUP(B2264,Reference!$H$70:$AL$112,M2264,FALSE)*C2264),2)))))</f>
        <v/>
      </c>
    </row>
    <row r="2265" spans="6:6" x14ac:dyDescent="0.45">
      <c r="F2265" s="89" t="str">
        <f>IF(B2265="","",IF(E2265="Each",D2265/C2265,IF(E2265="Count",$H$5*D2265/C2265,IF(E2265="Area",ROUNDUP(D2265/(VLOOKUP(B2265,Reference!$H$70:$AL$112,M2265,FALSE)*(C2265/$H$6)),2),ROUNDUP(D2265/(VLOOKUP(B2265,Reference!$H$70:$AL$112,M2265,FALSE)*C2265),2)))))</f>
        <v/>
      </c>
    </row>
    <row r="2266" spans="6:6" x14ac:dyDescent="0.45">
      <c r="F2266" s="89" t="str">
        <f>IF(B2266="","",IF(E2266="Each",D2266/C2266,IF(E2266="Count",$H$5*D2266/C2266,IF(E2266="Area",ROUNDUP(D2266/(VLOOKUP(B2266,Reference!$H$70:$AL$112,M2266,FALSE)*(C2266/$H$6)),2),ROUNDUP(D2266/(VLOOKUP(B2266,Reference!$H$70:$AL$112,M2266,FALSE)*C2266),2)))))</f>
        <v/>
      </c>
    </row>
    <row r="2267" spans="6:6" x14ac:dyDescent="0.45">
      <c r="F2267" s="89" t="str">
        <f>IF(B2267="","",IF(E2267="Each",D2267/C2267,IF(E2267="Count",$H$5*D2267/C2267,IF(E2267="Area",ROUNDUP(D2267/(VLOOKUP(B2267,Reference!$H$70:$AL$112,M2267,FALSE)*(C2267/$H$6)),2),ROUNDUP(D2267/(VLOOKUP(B2267,Reference!$H$70:$AL$112,M2267,FALSE)*C2267),2)))))</f>
        <v/>
      </c>
    </row>
    <row r="2268" spans="6:6" x14ac:dyDescent="0.45">
      <c r="F2268" s="89" t="str">
        <f>IF(B2268="","",IF(E2268="Each",D2268/C2268,IF(E2268="Count",$H$5*D2268/C2268,IF(E2268="Area",ROUNDUP(D2268/(VLOOKUP(B2268,Reference!$H$70:$AL$112,M2268,FALSE)*(C2268/$H$6)),2),ROUNDUP(D2268/(VLOOKUP(B2268,Reference!$H$70:$AL$112,M2268,FALSE)*C2268),2)))))</f>
        <v/>
      </c>
    </row>
    <row r="2269" spans="6:6" x14ac:dyDescent="0.45">
      <c r="F2269" s="89" t="str">
        <f>IF(B2269="","",IF(E2269="Each",D2269/C2269,IF(E2269="Count",$H$5*D2269/C2269,IF(E2269="Area",ROUNDUP(D2269/(VLOOKUP(B2269,Reference!$H$70:$AL$112,M2269,FALSE)*(C2269/$H$6)),2),ROUNDUP(D2269/(VLOOKUP(B2269,Reference!$H$70:$AL$112,M2269,FALSE)*C2269),2)))))</f>
        <v/>
      </c>
    </row>
    <row r="2270" spans="6:6" x14ac:dyDescent="0.45">
      <c r="F2270" s="89" t="str">
        <f>IF(B2270="","",IF(E2270="Each",D2270/C2270,IF(E2270="Count",$H$5*D2270/C2270,IF(E2270="Area",ROUNDUP(D2270/(VLOOKUP(B2270,Reference!$H$70:$AL$112,M2270,FALSE)*(C2270/$H$6)),2),ROUNDUP(D2270/(VLOOKUP(B2270,Reference!$H$70:$AL$112,M2270,FALSE)*C2270),2)))))</f>
        <v/>
      </c>
    </row>
    <row r="2271" spans="6:6" x14ac:dyDescent="0.45">
      <c r="F2271" s="89" t="str">
        <f>IF(B2271="","",IF(E2271="Each",D2271/C2271,IF(E2271="Count",$H$5*D2271/C2271,IF(E2271="Area",ROUNDUP(D2271/(VLOOKUP(B2271,Reference!$H$70:$AL$112,M2271,FALSE)*(C2271/$H$6)),2),ROUNDUP(D2271/(VLOOKUP(B2271,Reference!$H$70:$AL$112,M2271,FALSE)*C2271),2)))))</f>
        <v/>
      </c>
    </row>
    <row r="2272" spans="6:6" x14ac:dyDescent="0.45">
      <c r="F2272" s="89" t="str">
        <f>IF(B2272="","",IF(E2272="Each",D2272/C2272,IF(E2272="Count",$H$5*D2272/C2272,IF(E2272="Area",ROUNDUP(D2272/(VLOOKUP(B2272,Reference!$H$70:$AL$112,M2272,FALSE)*(C2272/$H$6)),2),ROUNDUP(D2272/(VLOOKUP(B2272,Reference!$H$70:$AL$112,M2272,FALSE)*C2272),2)))))</f>
        <v/>
      </c>
    </row>
    <row r="2273" spans="6:6" x14ac:dyDescent="0.45">
      <c r="F2273" s="89" t="str">
        <f>IF(B2273="","",IF(E2273="Each",D2273/C2273,IF(E2273="Count",$H$5*D2273/C2273,IF(E2273="Area",ROUNDUP(D2273/(VLOOKUP(B2273,Reference!$H$70:$AL$112,M2273,FALSE)*(C2273/$H$6)),2),ROUNDUP(D2273/(VLOOKUP(B2273,Reference!$H$70:$AL$112,M2273,FALSE)*C2273),2)))))</f>
        <v/>
      </c>
    </row>
    <row r="2274" spans="6:6" x14ac:dyDescent="0.45">
      <c r="F2274" s="89" t="str">
        <f>IF(B2274="","",IF(E2274="Each",D2274/C2274,IF(E2274="Count",$H$5*D2274/C2274,IF(E2274="Area",ROUNDUP(D2274/(VLOOKUP(B2274,Reference!$H$70:$AL$112,M2274,FALSE)*(C2274/$H$6)),2),ROUNDUP(D2274/(VLOOKUP(B2274,Reference!$H$70:$AL$112,M2274,FALSE)*C2274),2)))))</f>
        <v/>
      </c>
    </row>
    <row r="2275" spans="6:6" x14ac:dyDescent="0.45">
      <c r="F2275" s="89" t="str">
        <f>IF(B2275="","",IF(E2275="Each",D2275/C2275,IF(E2275="Count",$H$5*D2275/C2275,IF(E2275="Area",ROUNDUP(D2275/(VLOOKUP(B2275,Reference!$H$70:$AL$112,M2275,FALSE)*(C2275/$H$6)),2),ROUNDUP(D2275/(VLOOKUP(B2275,Reference!$H$70:$AL$112,M2275,FALSE)*C2275),2)))))</f>
        <v/>
      </c>
    </row>
    <row r="2276" spans="6:6" x14ac:dyDescent="0.45">
      <c r="F2276" s="89" t="str">
        <f>IF(B2276="","",IF(E2276="Each",D2276/C2276,IF(E2276="Count",$H$5*D2276/C2276,IF(E2276="Area",ROUNDUP(D2276/(VLOOKUP(B2276,Reference!$H$70:$AL$112,M2276,FALSE)*(C2276/$H$6)),2),ROUNDUP(D2276/(VLOOKUP(B2276,Reference!$H$70:$AL$112,M2276,FALSE)*C2276),2)))))</f>
        <v/>
      </c>
    </row>
    <row r="2277" spans="6:6" x14ac:dyDescent="0.45">
      <c r="F2277" s="89" t="str">
        <f>IF(B2277="","",IF(E2277="Each",D2277/C2277,IF(E2277="Count",$H$5*D2277/C2277,IF(E2277="Area",ROUNDUP(D2277/(VLOOKUP(B2277,Reference!$H$70:$AL$112,M2277,FALSE)*(C2277/$H$6)),2),ROUNDUP(D2277/(VLOOKUP(B2277,Reference!$H$70:$AL$112,M2277,FALSE)*C2277),2)))))</f>
        <v/>
      </c>
    </row>
    <row r="2278" spans="6:6" x14ac:dyDescent="0.45">
      <c r="F2278" s="89" t="str">
        <f>IF(B2278="","",IF(E2278="Each",D2278/C2278,IF(E2278="Count",$H$5*D2278/C2278,IF(E2278="Area",ROUNDUP(D2278/(VLOOKUP(B2278,Reference!$H$70:$AL$112,M2278,FALSE)*(C2278/$H$6)),2),ROUNDUP(D2278/(VLOOKUP(B2278,Reference!$H$70:$AL$112,M2278,FALSE)*C2278),2)))))</f>
        <v/>
      </c>
    </row>
    <row r="2279" spans="6:6" x14ac:dyDescent="0.45">
      <c r="F2279" s="89" t="str">
        <f>IF(B2279="","",IF(E2279="Each",D2279/C2279,IF(E2279="Count",$H$5*D2279/C2279,IF(E2279="Area",ROUNDUP(D2279/(VLOOKUP(B2279,Reference!$H$70:$AL$112,M2279,FALSE)*(C2279/$H$6)),2),ROUNDUP(D2279/(VLOOKUP(B2279,Reference!$H$70:$AL$112,M2279,FALSE)*C2279),2)))))</f>
        <v/>
      </c>
    </row>
    <row r="2280" spans="6:6" x14ac:dyDescent="0.45">
      <c r="F2280" s="89" t="str">
        <f>IF(B2280="","",IF(E2280="Each",D2280/C2280,IF(E2280="Count",$H$5*D2280/C2280,IF(E2280="Area",ROUNDUP(D2280/(VLOOKUP(B2280,Reference!$H$70:$AL$112,M2280,FALSE)*(C2280/$H$6)),2),ROUNDUP(D2280/(VLOOKUP(B2280,Reference!$H$70:$AL$112,M2280,FALSE)*C2280),2)))))</f>
        <v/>
      </c>
    </row>
    <row r="2281" spans="6:6" x14ac:dyDescent="0.45">
      <c r="F2281" s="89" t="str">
        <f>IF(B2281="","",IF(E2281="Each",D2281/C2281,IF(E2281="Count",$H$5*D2281/C2281,IF(E2281="Area",ROUNDUP(D2281/(VLOOKUP(B2281,Reference!$H$70:$AL$112,M2281,FALSE)*(C2281/$H$6)),2),ROUNDUP(D2281/(VLOOKUP(B2281,Reference!$H$70:$AL$112,M2281,FALSE)*C2281),2)))))</f>
        <v/>
      </c>
    </row>
    <row r="2282" spans="6:6" x14ac:dyDescent="0.45">
      <c r="F2282" s="89" t="str">
        <f>IF(B2282="","",IF(E2282="Each",D2282/C2282,IF(E2282="Count",$H$5*D2282/C2282,IF(E2282="Area",ROUNDUP(D2282/(VLOOKUP(B2282,Reference!$H$70:$AL$112,M2282,FALSE)*(C2282/$H$6)),2),ROUNDUP(D2282/(VLOOKUP(B2282,Reference!$H$70:$AL$112,M2282,FALSE)*C2282),2)))))</f>
        <v/>
      </c>
    </row>
    <row r="2283" spans="6:6" x14ac:dyDescent="0.45">
      <c r="F2283" s="89" t="str">
        <f>IF(B2283="","",IF(E2283="Each",D2283/C2283,IF(E2283="Count",$H$5*D2283/C2283,IF(E2283="Area",ROUNDUP(D2283/(VLOOKUP(B2283,Reference!$H$70:$AL$112,M2283,FALSE)*(C2283/$H$6)),2),ROUNDUP(D2283/(VLOOKUP(B2283,Reference!$H$70:$AL$112,M2283,FALSE)*C2283),2)))))</f>
        <v/>
      </c>
    </row>
    <row r="2284" spans="6:6" x14ac:dyDescent="0.45">
      <c r="F2284" s="89" t="str">
        <f>IF(B2284="","",IF(E2284="Each",D2284/C2284,IF(E2284="Count",$H$5*D2284/C2284,IF(E2284="Area",ROUNDUP(D2284/(VLOOKUP(B2284,Reference!$H$70:$AL$112,M2284,FALSE)*(C2284/$H$6)),2),ROUNDUP(D2284/(VLOOKUP(B2284,Reference!$H$70:$AL$112,M2284,FALSE)*C2284),2)))))</f>
        <v/>
      </c>
    </row>
    <row r="2285" spans="6:6" x14ac:dyDescent="0.45">
      <c r="F2285" s="89" t="str">
        <f>IF(B2285="","",IF(E2285="Each",D2285/C2285,IF(E2285="Count",$H$5*D2285/C2285,IF(E2285="Area",ROUNDUP(D2285/(VLOOKUP(B2285,Reference!$H$70:$AL$112,M2285,FALSE)*(C2285/$H$6)),2),ROUNDUP(D2285/(VLOOKUP(B2285,Reference!$H$70:$AL$112,M2285,FALSE)*C2285),2)))))</f>
        <v/>
      </c>
    </row>
    <row r="2286" spans="6:6" x14ac:dyDescent="0.45">
      <c r="F2286" s="89" t="str">
        <f>IF(B2286="","",IF(E2286="Each",D2286/C2286,IF(E2286="Count",$H$5*D2286/C2286,IF(E2286="Area",ROUNDUP(D2286/(VLOOKUP(B2286,Reference!$H$70:$AL$112,M2286,FALSE)*(C2286/$H$6)),2),ROUNDUP(D2286/(VLOOKUP(B2286,Reference!$H$70:$AL$112,M2286,FALSE)*C2286),2)))))</f>
        <v/>
      </c>
    </row>
    <row r="2287" spans="6:6" x14ac:dyDescent="0.45">
      <c r="F2287" s="89" t="str">
        <f>IF(B2287="","",IF(E2287="Each",D2287/C2287,IF(E2287="Count",$H$5*D2287/C2287,IF(E2287="Area",ROUNDUP(D2287/(VLOOKUP(B2287,Reference!$H$70:$AL$112,M2287,FALSE)*(C2287/$H$6)),2),ROUNDUP(D2287/(VLOOKUP(B2287,Reference!$H$70:$AL$112,M2287,FALSE)*C2287),2)))))</f>
        <v/>
      </c>
    </row>
    <row r="2288" spans="6:6" x14ac:dyDescent="0.45">
      <c r="F2288" s="89" t="str">
        <f>IF(B2288="","",IF(E2288="Each",D2288/C2288,IF(E2288="Count",$H$5*D2288/C2288,IF(E2288="Area",ROUNDUP(D2288/(VLOOKUP(B2288,Reference!$H$70:$AL$112,M2288,FALSE)*(C2288/$H$6)),2),ROUNDUP(D2288/(VLOOKUP(B2288,Reference!$H$70:$AL$112,M2288,FALSE)*C2288),2)))))</f>
        <v/>
      </c>
    </row>
    <row r="2289" spans="6:6" x14ac:dyDescent="0.45">
      <c r="F2289" s="89" t="str">
        <f>IF(B2289="","",IF(E2289="Each",D2289/C2289,IF(E2289="Count",$H$5*D2289/C2289,IF(E2289="Area",ROUNDUP(D2289/(VLOOKUP(B2289,Reference!$H$70:$AL$112,M2289,FALSE)*(C2289/$H$6)),2),ROUNDUP(D2289/(VLOOKUP(B2289,Reference!$H$70:$AL$112,M2289,FALSE)*C2289),2)))))</f>
        <v/>
      </c>
    </row>
    <row r="2290" spans="6:6" x14ac:dyDescent="0.45">
      <c r="F2290" s="89" t="str">
        <f>IF(B2290="","",IF(E2290="Each",D2290/C2290,IF(E2290="Count",$H$5*D2290/C2290,IF(E2290="Area",ROUNDUP(D2290/(VLOOKUP(B2290,Reference!$H$70:$AL$112,M2290,FALSE)*(C2290/$H$6)),2),ROUNDUP(D2290/(VLOOKUP(B2290,Reference!$H$70:$AL$112,M2290,FALSE)*C2290),2)))))</f>
        <v/>
      </c>
    </row>
    <row r="2291" spans="6:6" x14ac:dyDescent="0.45">
      <c r="F2291" s="89" t="str">
        <f>IF(B2291="","",IF(E2291="Each",D2291/C2291,IF(E2291="Count",$H$5*D2291/C2291,IF(E2291="Area",ROUNDUP(D2291/(VLOOKUP(B2291,Reference!$H$70:$AL$112,M2291,FALSE)*(C2291/$H$6)),2),ROUNDUP(D2291/(VLOOKUP(B2291,Reference!$H$70:$AL$112,M2291,FALSE)*C2291),2)))))</f>
        <v/>
      </c>
    </row>
    <row r="2292" spans="6:6" x14ac:dyDescent="0.45">
      <c r="F2292" s="89" t="str">
        <f>IF(B2292="","",IF(E2292="Each",D2292/C2292,IF(E2292="Count",$H$5*D2292/C2292,IF(E2292="Area",ROUNDUP(D2292/(VLOOKUP(B2292,Reference!$H$70:$AL$112,M2292,FALSE)*(C2292/$H$6)),2),ROUNDUP(D2292/(VLOOKUP(B2292,Reference!$H$70:$AL$112,M2292,FALSE)*C2292),2)))))</f>
        <v/>
      </c>
    </row>
    <row r="2293" spans="6:6" x14ac:dyDescent="0.45">
      <c r="F2293" s="89" t="str">
        <f>IF(B2293="","",IF(E2293="Each",D2293/C2293,IF(E2293="Count",$H$5*D2293/C2293,IF(E2293="Area",ROUNDUP(D2293/(VLOOKUP(B2293,Reference!$H$70:$AL$112,M2293,FALSE)*(C2293/$H$6)),2),ROUNDUP(D2293/(VLOOKUP(B2293,Reference!$H$70:$AL$112,M2293,FALSE)*C2293),2)))))</f>
        <v/>
      </c>
    </row>
    <row r="2294" spans="6:6" x14ac:dyDescent="0.45">
      <c r="F2294" s="89" t="str">
        <f>IF(B2294="","",IF(E2294="Each",D2294/C2294,IF(E2294="Count",$H$5*D2294/C2294,IF(E2294="Area",ROUNDUP(D2294/(VLOOKUP(B2294,Reference!$H$70:$AL$112,M2294,FALSE)*(C2294/$H$6)),2),ROUNDUP(D2294/(VLOOKUP(B2294,Reference!$H$70:$AL$112,M2294,FALSE)*C2294),2)))))</f>
        <v/>
      </c>
    </row>
    <row r="2295" spans="6:6" x14ac:dyDescent="0.45">
      <c r="F2295" s="89" t="str">
        <f>IF(B2295="","",IF(E2295="Each",D2295/C2295,IF(E2295="Count",$H$5*D2295/C2295,IF(E2295="Area",ROUNDUP(D2295/(VLOOKUP(B2295,Reference!$H$70:$AL$112,M2295,FALSE)*(C2295/$H$6)),2),ROUNDUP(D2295/(VLOOKUP(B2295,Reference!$H$70:$AL$112,M2295,FALSE)*C2295),2)))))</f>
        <v/>
      </c>
    </row>
    <row r="2296" spans="6:6" x14ac:dyDescent="0.45">
      <c r="F2296" s="89" t="str">
        <f>IF(B2296="","",IF(E2296="Each",D2296/C2296,IF(E2296="Count",$H$5*D2296/C2296,IF(E2296="Area",ROUNDUP(D2296/(VLOOKUP(B2296,Reference!$H$70:$AL$112,M2296,FALSE)*(C2296/$H$6)),2),ROUNDUP(D2296/(VLOOKUP(B2296,Reference!$H$70:$AL$112,M2296,FALSE)*C2296),2)))))</f>
        <v/>
      </c>
    </row>
    <row r="2297" spans="6:6" x14ac:dyDescent="0.45">
      <c r="F2297" s="89" t="str">
        <f>IF(B2297="","",IF(E2297="Each",D2297/C2297,IF(E2297="Count",$H$5*D2297/C2297,IF(E2297="Area",ROUNDUP(D2297/(VLOOKUP(B2297,Reference!$H$70:$AL$112,M2297,FALSE)*(C2297/$H$6)),2),ROUNDUP(D2297/(VLOOKUP(B2297,Reference!$H$70:$AL$112,M2297,FALSE)*C2297),2)))))</f>
        <v/>
      </c>
    </row>
    <row r="2298" spans="6:6" x14ac:dyDescent="0.45">
      <c r="F2298" s="89" t="str">
        <f>IF(B2298="","",IF(E2298="Each",D2298/C2298,IF(E2298="Count",$H$5*D2298/C2298,IF(E2298="Area",ROUNDUP(D2298/(VLOOKUP(B2298,Reference!$H$70:$AL$112,M2298,FALSE)*(C2298/$H$6)),2),ROUNDUP(D2298/(VLOOKUP(B2298,Reference!$H$70:$AL$112,M2298,FALSE)*C2298),2)))))</f>
        <v/>
      </c>
    </row>
    <row r="2299" spans="6:6" x14ac:dyDescent="0.45">
      <c r="F2299" s="89" t="str">
        <f>IF(B2299="","",IF(E2299="Each",D2299/C2299,IF(E2299="Count",$H$5*D2299/C2299,IF(E2299="Area",ROUNDUP(D2299/(VLOOKUP(B2299,Reference!$H$70:$AL$112,M2299,FALSE)*(C2299/$H$6)),2),ROUNDUP(D2299/(VLOOKUP(B2299,Reference!$H$70:$AL$112,M2299,FALSE)*C2299),2)))))</f>
        <v/>
      </c>
    </row>
    <row r="2300" spans="6:6" x14ac:dyDescent="0.45">
      <c r="F2300" s="89" t="str">
        <f>IF(B2300="","",IF(E2300="Each",D2300/C2300,IF(E2300="Count",$H$5*D2300/C2300,IF(E2300="Area",ROUNDUP(D2300/(VLOOKUP(B2300,Reference!$H$70:$AL$112,M2300,FALSE)*(C2300/$H$6)),2),ROUNDUP(D2300/(VLOOKUP(B2300,Reference!$H$70:$AL$112,M2300,FALSE)*C2300),2)))))</f>
        <v/>
      </c>
    </row>
    <row r="2301" spans="6:6" x14ac:dyDescent="0.45">
      <c r="F2301" s="89" t="str">
        <f>IF(B2301="","",IF(E2301="Each",D2301/C2301,IF(E2301="Count",$H$5*D2301/C2301,IF(E2301="Area",ROUNDUP(D2301/(VLOOKUP(B2301,Reference!$H$70:$AL$112,M2301,FALSE)*(C2301/$H$6)),2),ROUNDUP(D2301/(VLOOKUP(B2301,Reference!$H$70:$AL$112,M2301,FALSE)*C2301),2)))))</f>
        <v/>
      </c>
    </row>
    <row r="2302" spans="6:6" x14ac:dyDescent="0.45">
      <c r="F2302" s="89" t="str">
        <f>IF(B2302="","",IF(E2302="Each",D2302/C2302,IF(E2302="Count",$H$5*D2302/C2302,IF(E2302="Area",ROUNDUP(D2302/(VLOOKUP(B2302,Reference!$H$70:$AL$112,M2302,FALSE)*(C2302/$H$6)),2),ROUNDUP(D2302/(VLOOKUP(B2302,Reference!$H$70:$AL$112,M2302,FALSE)*C2302),2)))))</f>
        <v/>
      </c>
    </row>
    <row r="2303" spans="6:6" x14ac:dyDescent="0.45">
      <c r="F2303" s="89" t="str">
        <f>IF(B2303="","",IF(E2303="Each",D2303/C2303,IF(E2303="Count",$H$5*D2303/C2303,IF(E2303="Area",ROUNDUP(D2303/(VLOOKUP(B2303,Reference!$H$70:$AL$112,M2303,FALSE)*(C2303/$H$6)),2),ROUNDUP(D2303/(VLOOKUP(B2303,Reference!$H$70:$AL$112,M2303,FALSE)*C2303),2)))))</f>
        <v/>
      </c>
    </row>
    <row r="2304" spans="6:6" x14ac:dyDescent="0.45">
      <c r="F2304" s="89" t="str">
        <f>IF(B2304="","",IF(E2304="Each",D2304/C2304,IF(E2304="Count",$H$5*D2304/C2304,IF(E2304="Area",ROUNDUP(D2304/(VLOOKUP(B2304,Reference!$H$70:$AL$112,M2304,FALSE)*(C2304/$H$6)),2),ROUNDUP(D2304/(VLOOKUP(B2304,Reference!$H$70:$AL$112,M2304,FALSE)*C2304),2)))))</f>
        <v/>
      </c>
    </row>
    <row r="2305" spans="6:6" x14ac:dyDescent="0.45">
      <c r="F2305" s="89" t="str">
        <f>IF(B2305="","",IF(E2305="Each",D2305/C2305,IF(E2305="Count",$H$5*D2305/C2305,IF(E2305="Area",ROUNDUP(D2305/(VLOOKUP(B2305,Reference!$H$70:$AL$112,M2305,FALSE)*(C2305/$H$6)),2),ROUNDUP(D2305/(VLOOKUP(B2305,Reference!$H$70:$AL$112,M2305,FALSE)*C2305),2)))))</f>
        <v/>
      </c>
    </row>
    <row r="2306" spans="6:6" x14ac:dyDescent="0.45">
      <c r="F2306" s="89" t="str">
        <f>IF(B2306="","",IF(E2306="Each",D2306/C2306,IF(E2306="Count",$H$5*D2306/C2306,IF(E2306="Area",ROUNDUP(D2306/(VLOOKUP(B2306,Reference!$H$70:$AL$112,M2306,FALSE)*(C2306/$H$6)),2),ROUNDUP(D2306/(VLOOKUP(B2306,Reference!$H$70:$AL$112,M2306,FALSE)*C2306),2)))))</f>
        <v/>
      </c>
    </row>
    <row r="2307" spans="6:6" x14ac:dyDescent="0.45">
      <c r="F2307" s="89" t="str">
        <f>IF(B2307="","",IF(E2307="Each",D2307/C2307,IF(E2307="Count",$H$5*D2307/C2307,IF(E2307="Area",ROUNDUP(D2307/(VLOOKUP(B2307,Reference!$H$70:$AL$112,M2307,FALSE)*(C2307/$H$6)),2),ROUNDUP(D2307/(VLOOKUP(B2307,Reference!$H$70:$AL$112,M2307,FALSE)*C2307),2)))))</f>
        <v/>
      </c>
    </row>
    <row r="2308" spans="6:6" x14ac:dyDescent="0.45">
      <c r="F2308" s="89" t="str">
        <f>IF(B2308="","",IF(E2308="Each",D2308/C2308,IF(E2308="Count",$H$5*D2308/C2308,IF(E2308="Area",ROUNDUP(D2308/(VLOOKUP(B2308,Reference!$H$70:$AL$112,M2308,FALSE)*(C2308/$H$6)),2),ROUNDUP(D2308/(VLOOKUP(B2308,Reference!$H$70:$AL$112,M2308,FALSE)*C2308),2)))))</f>
        <v/>
      </c>
    </row>
    <row r="2309" spans="6:6" x14ac:dyDescent="0.45">
      <c r="F2309" s="89" t="str">
        <f>IF(B2309="","",IF(E2309="Each",D2309/C2309,IF(E2309="Count",$H$5*D2309/C2309,IF(E2309="Area",ROUNDUP(D2309/(VLOOKUP(B2309,Reference!$H$70:$AL$112,M2309,FALSE)*(C2309/$H$6)),2),ROUNDUP(D2309/(VLOOKUP(B2309,Reference!$H$70:$AL$112,M2309,FALSE)*C2309),2)))))</f>
        <v/>
      </c>
    </row>
    <row r="2310" spans="6:6" x14ac:dyDescent="0.45">
      <c r="F2310" s="89" t="str">
        <f>IF(B2310="","",IF(E2310="Each",D2310/C2310,IF(E2310="Count",$H$5*D2310/C2310,IF(E2310="Area",ROUNDUP(D2310/(VLOOKUP(B2310,Reference!$H$70:$AL$112,M2310,FALSE)*(C2310/$H$6)),2),ROUNDUP(D2310/(VLOOKUP(B2310,Reference!$H$70:$AL$112,M2310,FALSE)*C2310),2)))))</f>
        <v/>
      </c>
    </row>
    <row r="2311" spans="6:6" x14ac:dyDescent="0.45">
      <c r="F2311" s="89" t="str">
        <f>IF(B2311="","",IF(E2311="Each",D2311/C2311,IF(E2311="Count",$H$5*D2311/C2311,IF(E2311="Area",ROUNDUP(D2311/(VLOOKUP(B2311,Reference!$H$70:$AL$112,M2311,FALSE)*(C2311/$H$6)),2),ROUNDUP(D2311/(VLOOKUP(B2311,Reference!$H$70:$AL$112,M2311,FALSE)*C2311),2)))))</f>
        <v/>
      </c>
    </row>
    <row r="2312" spans="6:6" x14ac:dyDescent="0.45">
      <c r="F2312" s="89" t="str">
        <f>IF(B2312="","",IF(E2312="Each",D2312/C2312,IF(E2312="Count",$H$5*D2312/C2312,IF(E2312="Area",ROUNDUP(D2312/(VLOOKUP(B2312,Reference!$H$70:$AL$112,M2312,FALSE)*(C2312/$H$6)),2),ROUNDUP(D2312/(VLOOKUP(B2312,Reference!$H$70:$AL$112,M2312,FALSE)*C2312),2)))))</f>
        <v/>
      </c>
    </row>
    <row r="2313" spans="6:6" x14ac:dyDescent="0.45">
      <c r="F2313" s="89" t="str">
        <f>IF(B2313="","",IF(E2313="Each",D2313/C2313,IF(E2313="Count",$H$5*D2313/C2313,IF(E2313="Area",ROUNDUP(D2313/(VLOOKUP(B2313,Reference!$H$70:$AL$112,M2313,FALSE)*(C2313/$H$6)),2),ROUNDUP(D2313/(VLOOKUP(B2313,Reference!$H$70:$AL$112,M2313,FALSE)*C2313),2)))))</f>
        <v/>
      </c>
    </row>
    <row r="2314" spans="6:6" x14ac:dyDescent="0.45">
      <c r="F2314" s="89" t="str">
        <f>IF(B2314="","",IF(E2314="Each",D2314/C2314,IF(E2314="Count",$H$5*D2314/C2314,IF(E2314="Area",ROUNDUP(D2314/(VLOOKUP(B2314,Reference!$H$70:$AL$112,M2314,FALSE)*(C2314/$H$6)),2),ROUNDUP(D2314/(VLOOKUP(B2314,Reference!$H$70:$AL$112,M2314,FALSE)*C2314),2)))))</f>
        <v/>
      </c>
    </row>
    <row r="2315" spans="6:6" x14ac:dyDescent="0.45">
      <c r="F2315" s="89" t="str">
        <f>IF(B2315="","",IF(E2315="Each",D2315/C2315,IF(E2315="Count",$H$5*D2315/C2315,IF(E2315="Area",ROUNDUP(D2315/(VLOOKUP(B2315,Reference!$H$70:$AL$112,M2315,FALSE)*(C2315/$H$6)),2),ROUNDUP(D2315/(VLOOKUP(B2315,Reference!$H$70:$AL$112,M2315,FALSE)*C2315),2)))))</f>
        <v/>
      </c>
    </row>
    <row r="2316" spans="6:6" x14ac:dyDescent="0.45">
      <c r="F2316" s="89" t="str">
        <f>IF(B2316="","",IF(E2316="Each",D2316/C2316,IF(E2316="Count",$H$5*D2316/C2316,IF(E2316="Area",ROUNDUP(D2316/(VLOOKUP(B2316,Reference!$H$70:$AL$112,M2316,FALSE)*(C2316/$H$6)),2),ROUNDUP(D2316/(VLOOKUP(B2316,Reference!$H$70:$AL$112,M2316,FALSE)*C2316),2)))))</f>
        <v/>
      </c>
    </row>
    <row r="2317" spans="6:6" x14ac:dyDescent="0.45">
      <c r="F2317" s="89" t="str">
        <f>IF(B2317="","",IF(E2317="Each",D2317/C2317,IF(E2317="Count",$H$5*D2317/C2317,IF(E2317="Area",ROUNDUP(D2317/(VLOOKUP(B2317,Reference!$H$70:$AL$112,M2317,FALSE)*(C2317/$H$6)),2),ROUNDUP(D2317/(VLOOKUP(B2317,Reference!$H$70:$AL$112,M2317,FALSE)*C2317),2)))))</f>
        <v/>
      </c>
    </row>
    <row r="2318" spans="6:6" x14ac:dyDescent="0.45">
      <c r="F2318" s="89" t="str">
        <f>IF(B2318="","",IF(E2318="Each",D2318/C2318,IF(E2318="Count",$H$5*D2318/C2318,IF(E2318="Area",ROUNDUP(D2318/(VLOOKUP(B2318,Reference!$H$70:$AL$112,M2318,FALSE)*(C2318/$H$6)),2),ROUNDUP(D2318/(VLOOKUP(B2318,Reference!$H$70:$AL$112,M2318,FALSE)*C2318),2)))))</f>
        <v/>
      </c>
    </row>
    <row r="2319" spans="6:6" x14ac:dyDescent="0.45">
      <c r="F2319" s="89" t="str">
        <f>IF(B2319="","",IF(E2319="Each",D2319/C2319,IF(E2319="Count",$H$5*D2319/C2319,IF(E2319="Area",ROUNDUP(D2319/(VLOOKUP(B2319,Reference!$H$70:$AL$112,M2319,FALSE)*(C2319/$H$6)),2),ROUNDUP(D2319/(VLOOKUP(B2319,Reference!$H$70:$AL$112,M2319,FALSE)*C2319),2)))))</f>
        <v/>
      </c>
    </row>
    <row r="2320" spans="6:6" x14ac:dyDescent="0.45">
      <c r="F2320" s="89" t="str">
        <f>IF(B2320="","",IF(E2320="Each",D2320/C2320,IF(E2320="Count",$H$5*D2320/C2320,IF(E2320="Area",ROUNDUP(D2320/(VLOOKUP(B2320,Reference!$H$70:$AL$112,M2320,FALSE)*(C2320/$H$6)),2),ROUNDUP(D2320/(VLOOKUP(B2320,Reference!$H$70:$AL$112,M2320,FALSE)*C2320),2)))))</f>
        <v/>
      </c>
    </row>
    <row r="2321" spans="6:6" x14ac:dyDescent="0.45">
      <c r="F2321" s="89" t="str">
        <f>IF(B2321="","",IF(E2321="Each",D2321/C2321,IF(E2321="Count",$H$5*D2321/C2321,IF(E2321="Area",ROUNDUP(D2321/(VLOOKUP(B2321,Reference!$H$70:$AL$112,M2321,FALSE)*(C2321/$H$6)),2),ROUNDUP(D2321/(VLOOKUP(B2321,Reference!$H$70:$AL$112,M2321,FALSE)*C2321),2)))))</f>
        <v/>
      </c>
    </row>
    <row r="2322" spans="6:6" x14ac:dyDescent="0.45">
      <c r="F2322" s="89" t="str">
        <f>IF(B2322="","",IF(E2322="Each",D2322/C2322,IF(E2322="Count",$H$5*D2322/C2322,IF(E2322="Area",ROUNDUP(D2322/(VLOOKUP(B2322,Reference!$H$70:$AL$112,M2322,FALSE)*(C2322/$H$6)),2),ROUNDUP(D2322/(VLOOKUP(B2322,Reference!$H$70:$AL$112,M2322,FALSE)*C2322),2)))))</f>
        <v/>
      </c>
    </row>
    <row r="2323" spans="6:6" x14ac:dyDescent="0.45">
      <c r="F2323" s="89" t="str">
        <f>IF(B2323="","",IF(E2323="Each",D2323/C2323,IF(E2323="Count",$H$5*D2323/C2323,IF(E2323="Area",ROUNDUP(D2323/(VLOOKUP(B2323,Reference!$H$70:$AL$112,M2323,FALSE)*(C2323/$H$6)),2),ROUNDUP(D2323/(VLOOKUP(B2323,Reference!$H$70:$AL$112,M2323,FALSE)*C2323),2)))))</f>
        <v/>
      </c>
    </row>
    <row r="2324" spans="6:6" x14ac:dyDescent="0.45">
      <c r="F2324" s="89" t="str">
        <f>IF(B2324="","",IF(E2324="Each",D2324/C2324,IF(E2324="Count",$H$5*D2324/C2324,IF(E2324="Area",ROUNDUP(D2324/(VLOOKUP(B2324,Reference!$H$70:$AL$112,M2324,FALSE)*(C2324/$H$6)),2),ROUNDUP(D2324/(VLOOKUP(B2324,Reference!$H$70:$AL$112,M2324,FALSE)*C2324),2)))))</f>
        <v/>
      </c>
    </row>
    <row r="2325" spans="6:6" x14ac:dyDescent="0.45">
      <c r="F2325" s="89" t="str">
        <f>IF(B2325="","",IF(E2325="Each",D2325/C2325,IF(E2325="Count",$H$5*D2325/C2325,IF(E2325="Area",ROUNDUP(D2325/(VLOOKUP(B2325,Reference!$H$70:$AL$112,M2325,FALSE)*(C2325/$H$6)),2),ROUNDUP(D2325/(VLOOKUP(B2325,Reference!$H$70:$AL$112,M2325,FALSE)*C2325),2)))))</f>
        <v/>
      </c>
    </row>
    <row r="2326" spans="6:6" x14ac:dyDescent="0.45">
      <c r="F2326" s="89" t="str">
        <f>IF(B2326="","",IF(E2326="Each",D2326/C2326,IF(E2326="Count",$H$5*D2326/C2326,IF(E2326="Area",ROUNDUP(D2326/(VLOOKUP(B2326,Reference!$H$70:$AL$112,M2326,FALSE)*(C2326/$H$6)),2),ROUNDUP(D2326/(VLOOKUP(B2326,Reference!$H$70:$AL$112,M2326,FALSE)*C2326),2)))))</f>
        <v/>
      </c>
    </row>
    <row r="2327" spans="6:6" x14ac:dyDescent="0.45">
      <c r="F2327" s="89" t="str">
        <f>IF(B2327="","",IF(E2327="Each",D2327/C2327,IF(E2327="Count",$H$5*D2327/C2327,IF(E2327="Area",ROUNDUP(D2327/(VLOOKUP(B2327,Reference!$H$70:$AL$112,M2327,FALSE)*(C2327/$H$6)),2),ROUNDUP(D2327/(VLOOKUP(B2327,Reference!$H$70:$AL$112,M2327,FALSE)*C2327),2)))))</f>
        <v/>
      </c>
    </row>
    <row r="2328" spans="6:6" x14ac:dyDescent="0.45">
      <c r="F2328" s="89" t="str">
        <f>IF(B2328="","",IF(E2328="Each",D2328/C2328,IF(E2328="Count",$H$5*D2328/C2328,IF(E2328="Area",ROUNDUP(D2328/(VLOOKUP(B2328,Reference!$H$70:$AL$112,M2328,FALSE)*(C2328/$H$6)),2),ROUNDUP(D2328/(VLOOKUP(B2328,Reference!$H$70:$AL$112,M2328,FALSE)*C2328),2)))))</f>
        <v/>
      </c>
    </row>
    <row r="2329" spans="6:6" x14ac:dyDescent="0.45">
      <c r="F2329" s="89" t="str">
        <f>IF(B2329="","",IF(E2329="Each",D2329/C2329,IF(E2329="Count",$H$5*D2329/C2329,IF(E2329="Area",ROUNDUP(D2329/(VLOOKUP(B2329,Reference!$H$70:$AL$112,M2329,FALSE)*(C2329/$H$6)),2),ROUNDUP(D2329/(VLOOKUP(B2329,Reference!$H$70:$AL$112,M2329,FALSE)*C2329),2)))))</f>
        <v/>
      </c>
    </row>
    <row r="2330" spans="6:6" x14ac:dyDescent="0.45">
      <c r="F2330" s="89" t="str">
        <f>IF(B2330="","",IF(E2330="Each",D2330/C2330,IF(E2330="Count",$H$5*D2330/C2330,IF(E2330="Area",ROUNDUP(D2330/(VLOOKUP(B2330,Reference!$H$70:$AL$112,M2330,FALSE)*(C2330/$H$6)),2),ROUNDUP(D2330/(VLOOKUP(B2330,Reference!$H$70:$AL$112,M2330,FALSE)*C2330),2)))))</f>
        <v/>
      </c>
    </row>
    <row r="2331" spans="6:6" x14ac:dyDescent="0.45">
      <c r="F2331" s="89" t="str">
        <f>IF(B2331="","",IF(E2331="Each",D2331/C2331,IF(E2331="Count",$H$5*D2331/C2331,IF(E2331="Area",ROUNDUP(D2331/(VLOOKUP(B2331,Reference!$H$70:$AL$112,M2331,FALSE)*(C2331/$H$6)),2),ROUNDUP(D2331/(VLOOKUP(B2331,Reference!$H$70:$AL$112,M2331,FALSE)*C2331),2)))))</f>
        <v/>
      </c>
    </row>
    <row r="2332" spans="6:6" x14ac:dyDescent="0.45">
      <c r="F2332" s="89" t="str">
        <f>IF(B2332="","",IF(E2332="Each",D2332/C2332,IF(E2332="Count",$H$5*D2332/C2332,IF(E2332="Area",ROUNDUP(D2332/(VLOOKUP(B2332,Reference!$H$70:$AL$112,M2332,FALSE)*(C2332/$H$6)),2),ROUNDUP(D2332/(VLOOKUP(B2332,Reference!$H$70:$AL$112,M2332,FALSE)*C2332),2)))))</f>
        <v/>
      </c>
    </row>
    <row r="2333" spans="6:6" x14ac:dyDescent="0.45">
      <c r="F2333" s="89" t="str">
        <f>IF(B2333="","",IF(E2333="Each",D2333/C2333,IF(E2333="Count",$H$5*D2333/C2333,IF(E2333="Area",ROUNDUP(D2333/(VLOOKUP(B2333,Reference!$H$70:$AL$112,M2333,FALSE)*(C2333/$H$6)),2),ROUNDUP(D2333/(VLOOKUP(B2333,Reference!$H$70:$AL$112,M2333,FALSE)*C2333),2)))))</f>
        <v/>
      </c>
    </row>
    <row r="2334" spans="6:6" x14ac:dyDescent="0.45">
      <c r="F2334" s="89" t="str">
        <f>IF(B2334="","",IF(E2334="Each",D2334/C2334,IF(E2334="Count",$H$5*D2334/C2334,IF(E2334="Area",ROUNDUP(D2334/(VLOOKUP(B2334,Reference!$H$70:$AL$112,M2334,FALSE)*(C2334/$H$6)),2),ROUNDUP(D2334/(VLOOKUP(B2334,Reference!$H$70:$AL$112,M2334,FALSE)*C2334),2)))))</f>
        <v/>
      </c>
    </row>
    <row r="2335" spans="6:6" x14ac:dyDescent="0.45">
      <c r="F2335" s="89" t="str">
        <f>IF(B2335="","",IF(E2335="Each",D2335/C2335,IF(E2335="Count",$H$5*D2335/C2335,IF(E2335="Area",ROUNDUP(D2335/(VLOOKUP(B2335,Reference!$H$70:$AL$112,M2335,FALSE)*(C2335/$H$6)),2),ROUNDUP(D2335/(VLOOKUP(B2335,Reference!$H$70:$AL$112,M2335,FALSE)*C2335),2)))))</f>
        <v/>
      </c>
    </row>
    <row r="2336" spans="6:6" x14ac:dyDescent="0.45">
      <c r="F2336" s="89" t="str">
        <f>IF(B2336="","",IF(E2336="Each",D2336/C2336,IF(E2336="Count",$H$5*D2336/C2336,IF(E2336="Area",ROUNDUP(D2336/(VLOOKUP(B2336,Reference!$H$70:$AL$112,M2336,FALSE)*(C2336/$H$6)),2),ROUNDUP(D2336/(VLOOKUP(B2336,Reference!$H$70:$AL$112,M2336,FALSE)*C2336),2)))))</f>
        <v/>
      </c>
    </row>
    <row r="2337" spans="6:6" x14ac:dyDescent="0.45">
      <c r="F2337" s="89" t="str">
        <f>IF(B2337="","",IF(E2337="Each",D2337/C2337,IF(E2337="Count",$H$5*D2337/C2337,IF(E2337="Area",ROUNDUP(D2337/(VLOOKUP(B2337,Reference!$H$70:$AL$112,M2337,FALSE)*(C2337/$H$6)),2),ROUNDUP(D2337/(VLOOKUP(B2337,Reference!$H$70:$AL$112,M2337,FALSE)*C2337),2)))))</f>
        <v/>
      </c>
    </row>
    <row r="2338" spans="6:6" x14ac:dyDescent="0.45">
      <c r="F2338" s="89" t="str">
        <f>IF(B2338="","",IF(E2338="Each",D2338/C2338,IF(E2338="Count",$H$5*D2338/C2338,IF(E2338="Area",ROUNDUP(D2338/(VLOOKUP(B2338,Reference!$H$70:$AL$112,M2338,FALSE)*(C2338/$H$6)),2),ROUNDUP(D2338/(VLOOKUP(B2338,Reference!$H$70:$AL$112,M2338,FALSE)*C2338),2)))))</f>
        <v/>
      </c>
    </row>
    <row r="2339" spans="6:6" x14ac:dyDescent="0.45">
      <c r="F2339" s="89" t="str">
        <f>IF(B2339="","",IF(E2339="Each",D2339/C2339,IF(E2339="Count",$H$5*D2339/C2339,IF(E2339="Area",ROUNDUP(D2339/(VLOOKUP(B2339,Reference!$H$70:$AL$112,M2339,FALSE)*(C2339/$H$6)),2),ROUNDUP(D2339/(VLOOKUP(B2339,Reference!$H$70:$AL$112,M2339,FALSE)*C2339),2)))))</f>
        <v/>
      </c>
    </row>
    <row r="2340" spans="6:6" x14ac:dyDescent="0.45">
      <c r="F2340" s="89" t="str">
        <f>IF(B2340="","",IF(E2340="Each",D2340/C2340,IF(E2340="Count",$H$5*D2340/C2340,IF(E2340="Area",ROUNDUP(D2340/(VLOOKUP(B2340,Reference!$H$70:$AL$112,M2340,FALSE)*(C2340/$H$6)),2),ROUNDUP(D2340/(VLOOKUP(B2340,Reference!$H$70:$AL$112,M2340,FALSE)*C2340),2)))))</f>
        <v/>
      </c>
    </row>
    <row r="2341" spans="6:6" x14ac:dyDescent="0.45">
      <c r="F2341" s="89" t="str">
        <f>IF(B2341="","",IF(E2341="Each",D2341/C2341,IF(E2341="Count",$H$5*D2341/C2341,IF(E2341="Area",ROUNDUP(D2341/(VLOOKUP(B2341,Reference!$H$70:$AL$112,M2341,FALSE)*(C2341/$H$6)),2),ROUNDUP(D2341/(VLOOKUP(B2341,Reference!$H$70:$AL$112,M2341,FALSE)*C2341),2)))))</f>
        <v/>
      </c>
    </row>
    <row r="2342" spans="6:6" x14ac:dyDescent="0.45">
      <c r="F2342" s="89" t="str">
        <f>IF(B2342="","",IF(E2342="Each",D2342/C2342,IF(E2342="Count",$H$5*D2342/C2342,IF(E2342="Area",ROUNDUP(D2342/(VLOOKUP(B2342,Reference!$H$70:$AL$112,M2342,FALSE)*(C2342/$H$6)),2),ROUNDUP(D2342/(VLOOKUP(B2342,Reference!$H$70:$AL$112,M2342,FALSE)*C2342),2)))))</f>
        <v/>
      </c>
    </row>
    <row r="2343" spans="6:6" x14ac:dyDescent="0.45">
      <c r="F2343" s="89" t="str">
        <f>IF(B2343="","",IF(E2343="Each",D2343/C2343,IF(E2343="Count",$H$5*D2343/C2343,IF(E2343="Area",ROUNDUP(D2343/(VLOOKUP(B2343,Reference!$H$70:$AL$112,M2343,FALSE)*(C2343/$H$6)),2),ROUNDUP(D2343/(VLOOKUP(B2343,Reference!$H$70:$AL$112,M2343,FALSE)*C2343),2)))))</f>
        <v/>
      </c>
    </row>
    <row r="2344" spans="6:6" x14ac:dyDescent="0.45">
      <c r="F2344" s="89" t="str">
        <f>IF(B2344="","",IF(E2344="Each",D2344/C2344,IF(E2344="Count",$H$5*D2344/C2344,IF(E2344="Area",ROUNDUP(D2344/(VLOOKUP(B2344,Reference!$H$70:$AL$112,M2344,FALSE)*(C2344/$H$6)),2),ROUNDUP(D2344/(VLOOKUP(B2344,Reference!$H$70:$AL$112,M2344,FALSE)*C2344),2)))))</f>
        <v/>
      </c>
    </row>
    <row r="2345" spans="6:6" x14ac:dyDescent="0.45">
      <c r="F2345" s="89" t="str">
        <f>IF(B2345="","",IF(E2345="Each",D2345/C2345,IF(E2345="Count",$H$5*D2345/C2345,IF(E2345="Area",ROUNDUP(D2345/(VLOOKUP(B2345,Reference!$H$70:$AL$112,M2345,FALSE)*(C2345/$H$6)),2),ROUNDUP(D2345/(VLOOKUP(B2345,Reference!$H$70:$AL$112,M2345,FALSE)*C2345),2)))))</f>
        <v/>
      </c>
    </row>
    <row r="2346" spans="6:6" x14ac:dyDescent="0.45">
      <c r="F2346" s="89" t="str">
        <f>IF(B2346="","",IF(E2346="Each",D2346/C2346,IF(E2346="Count",$H$5*D2346/C2346,IF(E2346="Area",ROUNDUP(D2346/(VLOOKUP(B2346,Reference!$H$70:$AL$112,M2346,FALSE)*(C2346/$H$6)),2),ROUNDUP(D2346/(VLOOKUP(B2346,Reference!$H$70:$AL$112,M2346,FALSE)*C2346),2)))))</f>
        <v/>
      </c>
    </row>
    <row r="2347" spans="6:6" x14ac:dyDescent="0.45">
      <c r="F2347" s="89" t="str">
        <f>IF(B2347="","",IF(E2347="Each",D2347/C2347,IF(E2347="Count",$H$5*D2347/C2347,IF(E2347="Area",ROUNDUP(D2347/(VLOOKUP(B2347,Reference!$H$70:$AL$112,M2347,FALSE)*(C2347/$H$6)),2),ROUNDUP(D2347/(VLOOKUP(B2347,Reference!$H$70:$AL$112,M2347,FALSE)*C2347),2)))))</f>
        <v/>
      </c>
    </row>
    <row r="2348" spans="6:6" x14ac:dyDescent="0.45">
      <c r="F2348" s="89" t="str">
        <f>IF(B2348="","",IF(E2348="Each",D2348/C2348,IF(E2348="Count",$H$5*D2348/C2348,IF(E2348="Area",ROUNDUP(D2348/(VLOOKUP(B2348,Reference!$H$70:$AL$112,M2348,FALSE)*(C2348/$H$6)),2),ROUNDUP(D2348/(VLOOKUP(B2348,Reference!$H$70:$AL$112,M2348,FALSE)*C2348),2)))))</f>
        <v/>
      </c>
    </row>
    <row r="2349" spans="6:6" x14ac:dyDescent="0.45">
      <c r="F2349" s="89" t="str">
        <f>IF(B2349="","",IF(E2349="Each",D2349/C2349,IF(E2349="Count",$H$5*D2349/C2349,IF(E2349="Area",ROUNDUP(D2349/(VLOOKUP(B2349,Reference!$H$70:$AL$112,M2349,FALSE)*(C2349/$H$6)),2),ROUNDUP(D2349/(VLOOKUP(B2349,Reference!$H$70:$AL$112,M2349,FALSE)*C2349),2)))))</f>
        <v/>
      </c>
    </row>
    <row r="2350" spans="6:6" x14ac:dyDescent="0.45">
      <c r="F2350" s="89" t="str">
        <f>IF(B2350="","",IF(E2350="Each",D2350/C2350,IF(E2350="Count",$H$5*D2350/C2350,IF(E2350="Area",ROUNDUP(D2350/(VLOOKUP(B2350,Reference!$H$70:$AL$112,M2350,FALSE)*(C2350/$H$6)),2),ROUNDUP(D2350/(VLOOKUP(B2350,Reference!$H$70:$AL$112,M2350,FALSE)*C2350),2)))))</f>
        <v/>
      </c>
    </row>
    <row r="2351" spans="6:6" x14ac:dyDescent="0.45">
      <c r="F2351" s="89" t="str">
        <f>IF(B2351="","",IF(E2351="Each",D2351/C2351,IF(E2351="Count",$H$5*D2351/C2351,IF(E2351="Area",ROUNDUP(D2351/(VLOOKUP(B2351,Reference!$H$70:$AL$112,M2351,FALSE)*(C2351/$H$6)),2),ROUNDUP(D2351/(VLOOKUP(B2351,Reference!$H$70:$AL$112,M2351,FALSE)*C2351),2)))))</f>
        <v/>
      </c>
    </row>
    <row r="2352" spans="6:6" x14ac:dyDescent="0.45">
      <c r="F2352" s="89" t="str">
        <f>IF(B2352="","",IF(E2352="Each",D2352/C2352,IF(E2352="Count",$H$5*D2352/C2352,IF(E2352="Area",ROUNDUP(D2352/(VLOOKUP(B2352,Reference!$H$70:$AL$112,M2352,FALSE)*(C2352/$H$6)),2),ROUNDUP(D2352/(VLOOKUP(B2352,Reference!$H$70:$AL$112,M2352,FALSE)*C2352),2)))))</f>
        <v/>
      </c>
    </row>
    <row r="2353" spans="6:6" x14ac:dyDescent="0.45">
      <c r="F2353" s="89" t="str">
        <f>IF(B2353="","",IF(E2353="Each",D2353/C2353,IF(E2353="Count",$H$5*D2353/C2353,IF(E2353="Area",ROUNDUP(D2353/(VLOOKUP(B2353,Reference!$H$70:$AL$112,M2353,FALSE)*(C2353/$H$6)),2),ROUNDUP(D2353/(VLOOKUP(B2353,Reference!$H$70:$AL$112,M2353,FALSE)*C2353),2)))))</f>
        <v/>
      </c>
    </row>
    <row r="2354" spans="6:6" x14ac:dyDescent="0.45">
      <c r="F2354" s="89" t="str">
        <f>IF(B2354="","",IF(E2354="Each",D2354/C2354,IF(E2354="Count",$H$5*D2354/C2354,IF(E2354="Area",ROUNDUP(D2354/(VLOOKUP(B2354,Reference!$H$70:$AL$112,M2354,FALSE)*(C2354/$H$6)),2),ROUNDUP(D2354/(VLOOKUP(B2354,Reference!$H$70:$AL$112,M2354,FALSE)*C2354),2)))))</f>
        <v/>
      </c>
    </row>
    <row r="2355" spans="6:6" x14ac:dyDescent="0.45">
      <c r="F2355" s="89" t="str">
        <f>IF(B2355="","",IF(E2355="Each",D2355/C2355,IF(E2355="Count",$H$5*D2355/C2355,IF(E2355="Area",ROUNDUP(D2355/(VLOOKUP(B2355,Reference!$H$70:$AL$112,M2355,FALSE)*(C2355/$H$6)),2),ROUNDUP(D2355/(VLOOKUP(B2355,Reference!$H$70:$AL$112,M2355,FALSE)*C2355),2)))))</f>
        <v/>
      </c>
    </row>
    <row r="2356" spans="6:6" x14ac:dyDescent="0.45">
      <c r="F2356" s="89" t="str">
        <f>IF(B2356="","",IF(E2356="Each",D2356/C2356,IF(E2356="Count",$H$5*D2356/C2356,IF(E2356="Area",ROUNDUP(D2356/(VLOOKUP(B2356,Reference!$H$70:$AL$112,M2356,FALSE)*(C2356/$H$6)),2),ROUNDUP(D2356/(VLOOKUP(B2356,Reference!$H$70:$AL$112,M2356,FALSE)*C2356),2)))))</f>
        <v/>
      </c>
    </row>
    <row r="2357" spans="6:6" x14ac:dyDescent="0.45">
      <c r="F2357" s="89" t="str">
        <f>IF(B2357="","",IF(E2357="Each",D2357/C2357,IF(E2357="Count",$H$5*D2357/C2357,IF(E2357="Area",ROUNDUP(D2357/(VLOOKUP(B2357,Reference!$H$70:$AL$112,M2357,FALSE)*(C2357/$H$6)),2),ROUNDUP(D2357/(VLOOKUP(B2357,Reference!$H$70:$AL$112,M2357,FALSE)*C2357),2)))))</f>
        <v/>
      </c>
    </row>
    <row r="2358" spans="6:6" x14ac:dyDescent="0.45">
      <c r="F2358" s="89" t="str">
        <f>IF(B2358="","",IF(E2358="Each",D2358/C2358,IF(E2358="Count",$H$5*D2358/C2358,IF(E2358="Area",ROUNDUP(D2358/(VLOOKUP(B2358,Reference!$H$70:$AL$112,M2358,FALSE)*(C2358/$H$6)),2),ROUNDUP(D2358/(VLOOKUP(B2358,Reference!$H$70:$AL$112,M2358,FALSE)*C2358),2)))))</f>
        <v/>
      </c>
    </row>
    <row r="2359" spans="6:6" x14ac:dyDescent="0.45">
      <c r="F2359" s="89" t="str">
        <f>IF(B2359="","",IF(E2359="Each",D2359/C2359,IF(E2359="Count",$H$5*D2359/C2359,IF(E2359="Area",ROUNDUP(D2359/(VLOOKUP(B2359,Reference!$H$70:$AL$112,M2359,FALSE)*(C2359/$H$6)),2),ROUNDUP(D2359/(VLOOKUP(B2359,Reference!$H$70:$AL$112,M2359,FALSE)*C2359),2)))))</f>
        <v/>
      </c>
    </row>
    <row r="2360" spans="6:6" x14ac:dyDescent="0.45">
      <c r="F2360" s="89" t="str">
        <f>IF(B2360="","",IF(E2360="Each",D2360/C2360,IF(E2360="Count",$H$5*D2360/C2360,IF(E2360="Area",ROUNDUP(D2360/(VLOOKUP(B2360,Reference!$H$70:$AL$112,M2360,FALSE)*(C2360/$H$6)),2),ROUNDUP(D2360/(VLOOKUP(B2360,Reference!$H$70:$AL$112,M2360,FALSE)*C2360),2)))))</f>
        <v/>
      </c>
    </row>
    <row r="2361" spans="6:6" x14ac:dyDescent="0.45">
      <c r="F2361" s="89" t="str">
        <f>IF(B2361="","",IF(E2361="Each",D2361/C2361,IF(E2361="Count",$H$5*D2361/C2361,IF(E2361="Area",ROUNDUP(D2361/(VLOOKUP(B2361,Reference!$H$70:$AL$112,M2361,FALSE)*(C2361/$H$6)),2),ROUNDUP(D2361/(VLOOKUP(B2361,Reference!$H$70:$AL$112,M2361,FALSE)*C2361),2)))))</f>
        <v/>
      </c>
    </row>
    <row r="2362" spans="6:6" x14ac:dyDescent="0.45">
      <c r="F2362" s="89" t="str">
        <f>IF(B2362="","",IF(E2362="Each",D2362/C2362,IF(E2362="Count",$H$5*D2362/C2362,IF(E2362="Area",ROUNDUP(D2362/(VLOOKUP(B2362,Reference!$H$70:$AL$112,M2362,FALSE)*(C2362/$H$6)),2),ROUNDUP(D2362/(VLOOKUP(B2362,Reference!$H$70:$AL$112,M2362,FALSE)*C2362),2)))))</f>
        <v/>
      </c>
    </row>
    <row r="2363" spans="6:6" x14ac:dyDescent="0.45">
      <c r="F2363" s="89" t="str">
        <f>IF(B2363="","",IF(E2363="Each",D2363/C2363,IF(E2363="Count",$H$5*D2363/C2363,IF(E2363="Area",ROUNDUP(D2363/(VLOOKUP(B2363,Reference!$H$70:$AL$112,M2363,FALSE)*(C2363/$H$6)),2),ROUNDUP(D2363/(VLOOKUP(B2363,Reference!$H$70:$AL$112,M2363,FALSE)*C2363),2)))))</f>
        <v/>
      </c>
    </row>
    <row r="2364" spans="6:6" x14ac:dyDescent="0.45">
      <c r="F2364" s="89" t="str">
        <f>IF(B2364="","",IF(E2364="Each",D2364/C2364,IF(E2364="Count",$H$5*D2364/C2364,IF(E2364="Area",ROUNDUP(D2364/(VLOOKUP(B2364,Reference!$H$70:$AL$112,M2364,FALSE)*(C2364/$H$6)),2),ROUNDUP(D2364/(VLOOKUP(B2364,Reference!$H$70:$AL$112,M2364,FALSE)*C2364),2)))))</f>
        <v/>
      </c>
    </row>
    <row r="2365" spans="6:6" x14ac:dyDescent="0.45">
      <c r="F2365" s="89" t="str">
        <f>IF(B2365="","",IF(E2365="Each",D2365/C2365,IF(E2365="Count",$H$5*D2365/C2365,IF(E2365="Area",ROUNDUP(D2365/(VLOOKUP(B2365,Reference!$H$70:$AL$112,M2365,FALSE)*(C2365/$H$6)),2),ROUNDUP(D2365/(VLOOKUP(B2365,Reference!$H$70:$AL$112,M2365,FALSE)*C2365),2)))))</f>
        <v/>
      </c>
    </row>
    <row r="2366" spans="6:6" x14ac:dyDescent="0.45">
      <c r="F2366" s="89" t="str">
        <f>IF(B2366="","",IF(E2366="Each",D2366/C2366,IF(E2366="Count",$H$5*D2366/C2366,IF(E2366="Area",ROUNDUP(D2366/(VLOOKUP(B2366,Reference!$H$70:$AL$112,M2366,FALSE)*(C2366/$H$6)),2),ROUNDUP(D2366/(VLOOKUP(B2366,Reference!$H$70:$AL$112,M2366,FALSE)*C2366),2)))))</f>
        <v/>
      </c>
    </row>
    <row r="2367" spans="6:6" x14ac:dyDescent="0.45">
      <c r="F2367" s="89" t="str">
        <f>IF(B2367="","",IF(E2367="Each",D2367/C2367,IF(E2367="Count",$H$5*D2367/C2367,IF(E2367="Area",ROUNDUP(D2367/(VLOOKUP(B2367,Reference!$H$70:$AL$112,M2367,FALSE)*(C2367/$H$6)),2),ROUNDUP(D2367/(VLOOKUP(B2367,Reference!$H$70:$AL$112,M2367,FALSE)*C2367),2)))))</f>
        <v/>
      </c>
    </row>
    <row r="2368" spans="6:6" x14ac:dyDescent="0.45">
      <c r="F2368" s="89" t="str">
        <f>IF(B2368="","",IF(E2368="Each",D2368/C2368,IF(E2368="Count",$H$5*D2368/C2368,IF(E2368="Area",ROUNDUP(D2368/(VLOOKUP(B2368,Reference!$H$70:$AL$112,M2368,FALSE)*(C2368/$H$6)),2),ROUNDUP(D2368/(VLOOKUP(B2368,Reference!$H$70:$AL$112,M2368,FALSE)*C2368),2)))))</f>
        <v/>
      </c>
    </row>
    <row r="2369" spans="6:6" x14ac:dyDescent="0.45">
      <c r="F2369" s="89" t="str">
        <f>IF(B2369="","",IF(E2369="Each",D2369/C2369,IF(E2369="Count",$H$5*D2369/C2369,IF(E2369="Area",ROUNDUP(D2369/(VLOOKUP(B2369,Reference!$H$70:$AL$112,M2369,FALSE)*(C2369/$H$6)),2),ROUNDUP(D2369/(VLOOKUP(B2369,Reference!$H$70:$AL$112,M2369,FALSE)*C2369),2)))))</f>
        <v/>
      </c>
    </row>
    <row r="2370" spans="6:6" x14ac:dyDescent="0.45">
      <c r="F2370" s="89" t="str">
        <f>IF(B2370="","",IF(E2370="Each",D2370/C2370,IF(E2370="Count",$H$5*D2370/C2370,IF(E2370="Area",ROUNDUP(D2370/(VLOOKUP(B2370,Reference!$H$70:$AL$112,M2370,FALSE)*(C2370/$H$6)),2),ROUNDUP(D2370/(VLOOKUP(B2370,Reference!$H$70:$AL$112,M2370,FALSE)*C2370),2)))))</f>
        <v/>
      </c>
    </row>
    <row r="2371" spans="6:6" x14ac:dyDescent="0.45">
      <c r="F2371" s="89" t="str">
        <f>IF(B2371="","",IF(E2371="Each",D2371/C2371,IF(E2371="Count",$H$5*D2371/C2371,IF(E2371="Area",ROUNDUP(D2371/(VLOOKUP(B2371,Reference!$H$70:$AL$112,M2371,FALSE)*(C2371/$H$6)),2),ROUNDUP(D2371/(VLOOKUP(B2371,Reference!$H$70:$AL$112,M2371,FALSE)*C2371),2)))))</f>
        <v/>
      </c>
    </row>
    <row r="2372" spans="6:6" x14ac:dyDescent="0.45">
      <c r="F2372" s="89" t="str">
        <f>IF(B2372="","",IF(E2372="Each",D2372/C2372,IF(E2372="Count",$H$5*D2372/C2372,IF(E2372="Area",ROUNDUP(D2372/(VLOOKUP(B2372,Reference!$H$70:$AL$112,M2372,FALSE)*(C2372/$H$6)),2),ROUNDUP(D2372/(VLOOKUP(B2372,Reference!$H$70:$AL$112,M2372,FALSE)*C2372),2)))))</f>
        <v/>
      </c>
    </row>
    <row r="2373" spans="6:6" x14ac:dyDescent="0.45">
      <c r="F2373" s="89" t="str">
        <f>IF(B2373="","",IF(E2373="Each",D2373/C2373,IF(E2373="Count",$H$5*D2373/C2373,IF(E2373="Area",ROUNDUP(D2373/(VLOOKUP(B2373,Reference!$H$70:$AL$112,M2373,FALSE)*(C2373/$H$6)),2),ROUNDUP(D2373/(VLOOKUP(B2373,Reference!$H$70:$AL$112,M2373,FALSE)*C2373),2)))))</f>
        <v/>
      </c>
    </row>
    <row r="2374" spans="6:6" x14ac:dyDescent="0.45">
      <c r="F2374" s="89" t="str">
        <f>IF(B2374="","",IF(E2374="Each",D2374/C2374,IF(E2374="Count",$H$5*D2374/C2374,IF(E2374="Area",ROUNDUP(D2374/(VLOOKUP(B2374,Reference!$H$70:$AL$112,M2374,FALSE)*(C2374/$H$6)),2),ROUNDUP(D2374/(VLOOKUP(B2374,Reference!$H$70:$AL$112,M2374,FALSE)*C2374),2)))))</f>
        <v/>
      </c>
    </row>
    <row r="2375" spans="6:6" x14ac:dyDescent="0.45">
      <c r="F2375" s="89" t="str">
        <f>IF(B2375="","",IF(E2375="Each",D2375/C2375,IF(E2375="Count",$H$5*D2375/C2375,IF(E2375="Area",ROUNDUP(D2375/(VLOOKUP(B2375,Reference!$H$70:$AL$112,M2375,FALSE)*(C2375/$H$6)),2),ROUNDUP(D2375/(VLOOKUP(B2375,Reference!$H$70:$AL$112,M2375,FALSE)*C2375),2)))))</f>
        <v/>
      </c>
    </row>
    <row r="2376" spans="6:6" x14ac:dyDescent="0.45">
      <c r="F2376" s="89" t="str">
        <f>IF(B2376="","",IF(E2376="Each",D2376/C2376,IF(E2376="Count",$H$5*D2376/C2376,IF(E2376="Area",ROUNDUP(D2376/(VLOOKUP(B2376,Reference!$H$70:$AL$112,M2376,FALSE)*(C2376/$H$6)),2),ROUNDUP(D2376/(VLOOKUP(B2376,Reference!$H$70:$AL$112,M2376,FALSE)*C2376),2)))))</f>
        <v/>
      </c>
    </row>
    <row r="2377" spans="6:6" x14ac:dyDescent="0.45">
      <c r="F2377" s="89" t="str">
        <f>IF(B2377="","",IF(E2377="Each",D2377/C2377,IF(E2377="Count",$H$5*D2377/C2377,IF(E2377="Area",ROUNDUP(D2377/(VLOOKUP(B2377,Reference!$H$70:$AL$112,M2377,FALSE)*(C2377/$H$6)),2),ROUNDUP(D2377/(VLOOKUP(B2377,Reference!$H$70:$AL$112,M2377,FALSE)*C2377),2)))))</f>
        <v/>
      </c>
    </row>
    <row r="2378" spans="6:6" x14ac:dyDescent="0.45">
      <c r="F2378" s="89" t="str">
        <f>IF(B2378="","",IF(E2378="Each",D2378/C2378,IF(E2378="Count",$H$5*D2378/C2378,IF(E2378="Area",ROUNDUP(D2378/(VLOOKUP(B2378,Reference!$H$70:$AL$112,M2378,FALSE)*(C2378/$H$6)),2),ROUNDUP(D2378/(VLOOKUP(B2378,Reference!$H$70:$AL$112,M2378,FALSE)*C2378),2)))))</f>
        <v/>
      </c>
    </row>
    <row r="2379" spans="6:6" x14ac:dyDescent="0.45">
      <c r="F2379" s="89" t="str">
        <f>IF(B2379="","",IF(E2379="Each",D2379/C2379,IF(E2379="Count",$H$5*D2379/C2379,IF(E2379="Area",ROUNDUP(D2379/(VLOOKUP(B2379,Reference!$H$70:$AL$112,M2379,FALSE)*(C2379/$H$6)),2),ROUNDUP(D2379/(VLOOKUP(B2379,Reference!$H$70:$AL$112,M2379,FALSE)*C2379),2)))))</f>
        <v/>
      </c>
    </row>
    <row r="2380" spans="6:6" x14ac:dyDescent="0.45">
      <c r="F2380" s="89" t="str">
        <f>IF(B2380="","",IF(E2380="Each",D2380/C2380,IF(E2380="Count",$H$5*D2380/C2380,IF(E2380="Area",ROUNDUP(D2380/(VLOOKUP(B2380,Reference!$H$70:$AL$112,M2380,FALSE)*(C2380/$H$6)),2),ROUNDUP(D2380/(VLOOKUP(B2380,Reference!$H$70:$AL$112,M2380,FALSE)*C2380),2)))))</f>
        <v/>
      </c>
    </row>
    <row r="2381" spans="6:6" x14ac:dyDescent="0.45">
      <c r="F2381" s="89" t="str">
        <f>IF(B2381="","",IF(E2381="Each",D2381/C2381,IF(E2381="Count",$H$5*D2381/C2381,IF(E2381="Area",ROUNDUP(D2381/(VLOOKUP(B2381,Reference!$H$70:$AL$112,M2381,FALSE)*(C2381/$H$6)),2),ROUNDUP(D2381/(VLOOKUP(B2381,Reference!$H$70:$AL$112,M2381,FALSE)*C2381),2)))))</f>
        <v/>
      </c>
    </row>
    <row r="2382" spans="6:6" x14ac:dyDescent="0.45">
      <c r="F2382" s="89" t="str">
        <f>IF(B2382="","",IF(E2382="Each",D2382/C2382,IF(E2382="Count",$H$5*D2382/C2382,IF(E2382="Area",ROUNDUP(D2382/(VLOOKUP(B2382,Reference!$H$70:$AL$112,M2382,FALSE)*(C2382/$H$6)),2),ROUNDUP(D2382/(VLOOKUP(B2382,Reference!$H$70:$AL$112,M2382,FALSE)*C2382),2)))))</f>
        <v/>
      </c>
    </row>
    <row r="2383" spans="6:6" x14ac:dyDescent="0.45">
      <c r="F2383" s="89" t="str">
        <f>IF(B2383="","",IF(E2383="Each",D2383/C2383,IF(E2383="Count",$H$5*D2383/C2383,IF(E2383="Area",ROUNDUP(D2383/(VLOOKUP(B2383,Reference!$H$70:$AL$112,M2383,FALSE)*(C2383/$H$6)),2),ROUNDUP(D2383/(VLOOKUP(B2383,Reference!$H$70:$AL$112,M2383,FALSE)*C2383),2)))))</f>
        <v/>
      </c>
    </row>
    <row r="2384" spans="6:6" x14ac:dyDescent="0.45">
      <c r="F2384" s="89" t="str">
        <f>IF(B2384="","",IF(E2384="Each",D2384/C2384,IF(E2384="Count",$H$5*D2384/C2384,IF(E2384="Area",ROUNDUP(D2384/(VLOOKUP(B2384,Reference!$H$70:$AL$112,M2384,FALSE)*(C2384/$H$6)),2),ROUNDUP(D2384/(VLOOKUP(B2384,Reference!$H$70:$AL$112,M2384,FALSE)*C2384),2)))))</f>
        <v/>
      </c>
    </row>
    <row r="2385" spans="6:6" x14ac:dyDescent="0.45">
      <c r="F2385" s="89" t="str">
        <f>IF(B2385="","",IF(E2385="Each",D2385/C2385,IF(E2385="Count",$H$5*D2385/C2385,IF(E2385="Area",ROUNDUP(D2385/(VLOOKUP(B2385,Reference!$H$70:$AL$112,M2385,FALSE)*(C2385/$H$6)),2),ROUNDUP(D2385/(VLOOKUP(B2385,Reference!$H$70:$AL$112,M2385,FALSE)*C2385),2)))))</f>
        <v/>
      </c>
    </row>
    <row r="2386" spans="6:6" x14ac:dyDescent="0.45">
      <c r="F2386" s="89" t="str">
        <f>IF(B2386="","",IF(E2386="Each",D2386/C2386,IF(E2386="Count",$H$5*D2386/C2386,IF(E2386="Area",ROUNDUP(D2386/(VLOOKUP(B2386,Reference!$H$70:$AL$112,M2386,FALSE)*(C2386/$H$6)),2),ROUNDUP(D2386/(VLOOKUP(B2386,Reference!$H$70:$AL$112,M2386,FALSE)*C2386),2)))))</f>
        <v/>
      </c>
    </row>
    <row r="2387" spans="6:6" x14ac:dyDescent="0.45">
      <c r="F2387" s="89" t="str">
        <f>IF(B2387="","",IF(E2387="Each",D2387/C2387,IF(E2387="Count",$H$5*D2387/C2387,IF(E2387="Area",ROUNDUP(D2387/(VLOOKUP(B2387,Reference!$H$70:$AL$112,M2387,FALSE)*(C2387/$H$6)),2),ROUNDUP(D2387/(VLOOKUP(B2387,Reference!$H$70:$AL$112,M2387,FALSE)*C2387),2)))))</f>
        <v/>
      </c>
    </row>
    <row r="2388" spans="6:6" x14ac:dyDescent="0.45">
      <c r="F2388" s="89" t="str">
        <f>IF(B2388="","",IF(E2388="Each",D2388/C2388,IF(E2388="Count",$H$5*D2388/C2388,IF(E2388="Area",ROUNDUP(D2388/(VLOOKUP(B2388,Reference!$H$70:$AL$112,M2388,FALSE)*(C2388/$H$6)),2),ROUNDUP(D2388/(VLOOKUP(B2388,Reference!$H$70:$AL$112,M2388,FALSE)*C2388),2)))))</f>
        <v/>
      </c>
    </row>
    <row r="2389" spans="6:6" x14ac:dyDescent="0.45">
      <c r="F2389" s="89" t="str">
        <f>IF(B2389="","",IF(E2389="Each",D2389/C2389,IF(E2389="Count",$H$5*D2389/C2389,IF(E2389="Area",ROUNDUP(D2389/(VLOOKUP(B2389,Reference!$H$70:$AL$112,M2389,FALSE)*(C2389/$H$6)),2),ROUNDUP(D2389/(VLOOKUP(B2389,Reference!$H$70:$AL$112,M2389,FALSE)*C2389),2)))))</f>
        <v/>
      </c>
    </row>
    <row r="2390" spans="6:6" x14ac:dyDescent="0.45">
      <c r="F2390" s="89" t="str">
        <f>IF(B2390="","",IF(E2390="Each",D2390/C2390,IF(E2390="Count",$H$5*D2390/C2390,IF(E2390="Area",ROUNDUP(D2390/(VLOOKUP(B2390,Reference!$H$70:$AL$112,M2390,FALSE)*(C2390/$H$6)),2),ROUNDUP(D2390/(VLOOKUP(B2390,Reference!$H$70:$AL$112,M2390,FALSE)*C2390),2)))))</f>
        <v/>
      </c>
    </row>
    <row r="2391" spans="6:6" x14ac:dyDescent="0.45">
      <c r="F2391" s="89" t="str">
        <f>IF(B2391="","",IF(E2391="Each",D2391/C2391,IF(E2391="Count",$H$5*D2391/C2391,IF(E2391="Area",ROUNDUP(D2391/(VLOOKUP(B2391,Reference!$H$70:$AL$112,M2391,FALSE)*(C2391/$H$6)),2),ROUNDUP(D2391/(VLOOKUP(B2391,Reference!$H$70:$AL$112,M2391,FALSE)*C2391),2)))))</f>
        <v/>
      </c>
    </row>
    <row r="2392" spans="6:6" x14ac:dyDescent="0.45">
      <c r="F2392" s="89" t="str">
        <f>IF(B2392="","",IF(E2392="Each",D2392/C2392,IF(E2392="Count",$H$5*D2392/C2392,IF(E2392="Area",ROUNDUP(D2392/(VLOOKUP(B2392,Reference!$H$70:$AL$112,M2392,FALSE)*(C2392/$H$6)),2),ROUNDUP(D2392/(VLOOKUP(B2392,Reference!$H$70:$AL$112,M2392,FALSE)*C2392),2)))))</f>
        <v/>
      </c>
    </row>
    <row r="2393" spans="6:6" x14ac:dyDescent="0.45">
      <c r="F2393" s="89" t="str">
        <f>IF(B2393="","",IF(E2393="Each",D2393/C2393,IF(E2393="Count",$H$5*D2393/C2393,IF(E2393="Area",ROUNDUP(D2393/(VLOOKUP(B2393,Reference!$H$70:$AL$112,M2393,FALSE)*(C2393/$H$6)),2),ROUNDUP(D2393/(VLOOKUP(B2393,Reference!$H$70:$AL$112,M2393,FALSE)*C2393),2)))))</f>
        <v/>
      </c>
    </row>
    <row r="2394" spans="6:6" x14ac:dyDescent="0.45">
      <c r="F2394" s="89" t="str">
        <f>IF(B2394="","",IF(E2394="Each",D2394/C2394,IF(E2394="Count",$H$5*D2394/C2394,IF(E2394="Area",ROUNDUP(D2394/(VLOOKUP(B2394,Reference!$H$70:$AL$112,M2394,FALSE)*(C2394/$H$6)),2),ROUNDUP(D2394/(VLOOKUP(B2394,Reference!$H$70:$AL$112,M2394,FALSE)*C2394),2)))))</f>
        <v/>
      </c>
    </row>
    <row r="2395" spans="6:6" x14ac:dyDescent="0.45">
      <c r="F2395" s="89" t="str">
        <f>IF(B2395="","",IF(E2395="Each",D2395/C2395,IF(E2395="Count",$H$5*D2395/C2395,IF(E2395="Area",ROUNDUP(D2395/(VLOOKUP(B2395,Reference!$H$70:$AL$112,M2395,FALSE)*(C2395/$H$6)),2),ROUNDUP(D2395/(VLOOKUP(B2395,Reference!$H$70:$AL$112,M2395,FALSE)*C2395),2)))))</f>
        <v/>
      </c>
    </row>
    <row r="2396" spans="6:6" x14ac:dyDescent="0.45">
      <c r="F2396" s="89" t="str">
        <f>IF(B2396="","",IF(E2396="Each",D2396/C2396,IF(E2396="Count",$H$5*D2396/C2396,IF(E2396="Area",ROUNDUP(D2396/(VLOOKUP(B2396,Reference!$H$70:$AL$112,M2396,FALSE)*(C2396/$H$6)),2),ROUNDUP(D2396/(VLOOKUP(B2396,Reference!$H$70:$AL$112,M2396,FALSE)*C2396),2)))))</f>
        <v/>
      </c>
    </row>
    <row r="2397" spans="6:6" x14ac:dyDescent="0.45">
      <c r="F2397" s="89" t="str">
        <f>IF(B2397="","",IF(E2397="Each",D2397/C2397,IF(E2397="Count",$H$5*D2397/C2397,IF(E2397="Area",ROUNDUP(D2397/(VLOOKUP(B2397,Reference!$H$70:$AL$112,M2397,FALSE)*(C2397/$H$6)),2),ROUNDUP(D2397/(VLOOKUP(B2397,Reference!$H$70:$AL$112,M2397,FALSE)*C2397),2)))))</f>
        <v/>
      </c>
    </row>
    <row r="2398" spans="6:6" x14ac:dyDescent="0.45">
      <c r="F2398" s="89" t="str">
        <f>IF(B2398="","",IF(E2398="Each",D2398/C2398,IF(E2398="Count",$H$5*D2398/C2398,IF(E2398="Area",ROUNDUP(D2398/(VLOOKUP(B2398,Reference!$H$70:$AL$112,M2398,FALSE)*(C2398/$H$6)),2),ROUNDUP(D2398/(VLOOKUP(B2398,Reference!$H$70:$AL$112,M2398,FALSE)*C2398),2)))))</f>
        <v/>
      </c>
    </row>
    <row r="2399" spans="6:6" x14ac:dyDescent="0.45">
      <c r="F2399" s="89" t="str">
        <f>IF(B2399="","",IF(E2399="Each",D2399/C2399,IF(E2399="Count",$H$5*D2399/C2399,IF(E2399="Area",ROUNDUP(D2399/(VLOOKUP(B2399,Reference!$H$70:$AL$112,M2399,FALSE)*(C2399/$H$6)),2),ROUNDUP(D2399/(VLOOKUP(B2399,Reference!$H$70:$AL$112,M2399,FALSE)*C2399),2)))))</f>
        <v/>
      </c>
    </row>
    <row r="2400" spans="6:6" x14ac:dyDescent="0.45">
      <c r="F2400" s="89" t="str">
        <f>IF(B2400="","",IF(E2400="Each",D2400/C2400,IF(E2400="Count",$H$5*D2400/C2400,IF(E2400="Area",ROUNDUP(D2400/(VLOOKUP(B2400,Reference!$H$70:$AL$112,M2400,FALSE)*(C2400/$H$6)),2),ROUNDUP(D2400/(VLOOKUP(B2400,Reference!$H$70:$AL$112,M2400,FALSE)*C2400),2)))))</f>
        <v/>
      </c>
    </row>
    <row r="2401" spans="6:6" x14ac:dyDescent="0.45">
      <c r="F2401" s="89" t="str">
        <f>IF(B2401="","",IF(E2401="Each",D2401/C2401,IF(E2401="Count",$H$5*D2401/C2401,IF(E2401="Area",ROUNDUP(D2401/(VLOOKUP(B2401,Reference!$H$70:$AL$112,M2401,FALSE)*(C2401/$H$6)),2),ROUNDUP(D2401/(VLOOKUP(B2401,Reference!$H$70:$AL$112,M2401,FALSE)*C2401),2)))))</f>
        <v/>
      </c>
    </row>
    <row r="2402" spans="6:6" x14ac:dyDescent="0.45">
      <c r="F2402" s="89" t="str">
        <f>IF(B2402="","",IF(E2402="Each",D2402/C2402,IF(E2402="Count",$H$5*D2402/C2402,IF(E2402="Area",ROUNDUP(D2402/(VLOOKUP(B2402,Reference!$H$70:$AL$112,M2402,FALSE)*(C2402/$H$6)),2),ROUNDUP(D2402/(VLOOKUP(B2402,Reference!$H$70:$AL$112,M2402,FALSE)*C2402),2)))))</f>
        <v/>
      </c>
    </row>
    <row r="2403" spans="6:6" x14ac:dyDescent="0.45">
      <c r="F2403" s="89" t="str">
        <f>IF(B2403="","",IF(E2403="Each",D2403/C2403,IF(E2403="Count",$H$5*D2403/C2403,IF(E2403="Area",ROUNDUP(D2403/(VLOOKUP(B2403,Reference!$H$70:$AL$112,M2403,FALSE)*(C2403/$H$6)),2),ROUNDUP(D2403/(VLOOKUP(B2403,Reference!$H$70:$AL$112,M2403,FALSE)*C2403),2)))))</f>
        <v/>
      </c>
    </row>
    <row r="2404" spans="6:6" x14ac:dyDescent="0.45">
      <c r="F2404" s="89" t="str">
        <f>IF(B2404="","",IF(E2404="Each",D2404/C2404,IF(E2404="Count",$H$5*D2404/C2404,IF(E2404="Area",ROUNDUP(D2404/(VLOOKUP(B2404,Reference!$H$70:$AL$112,M2404,FALSE)*(C2404/$H$6)),2),ROUNDUP(D2404/(VLOOKUP(B2404,Reference!$H$70:$AL$112,M2404,FALSE)*C2404),2)))))</f>
        <v/>
      </c>
    </row>
    <row r="2405" spans="6:6" x14ac:dyDescent="0.45">
      <c r="F2405" s="89" t="str">
        <f>IF(B2405="","",IF(E2405="Each",D2405/C2405,IF(E2405="Count",$H$5*D2405/C2405,IF(E2405="Area",ROUNDUP(D2405/(VLOOKUP(B2405,Reference!$H$70:$AL$112,M2405,FALSE)*(C2405/$H$6)),2),ROUNDUP(D2405/(VLOOKUP(B2405,Reference!$H$70:$AL$112,M2405,FALSE)*C2405),2)))))</f>
        <v/>
      </c>
    </row>
    <row r="2406" spans="6:6" x14ac:dyDescent="0.45">
      <c r="F2406" s="89" t="str">
        <f>IF(B2406="","",IF(E2406="Each",D2406/C2406,IF(E2406="Count",$H$5*D2406/C2406,IF(E2406="Area",ROUNDUP(D2406/(VLOOKUP(B2406,Reference!$H$70:$AL$112,M2406,FALSE)*(C2406/$H$6)),2),ROUNDUP(D2406/(VLOOKUP(B2406,Reference!$H$70:$AL$112,M2406,FALSE)*C2406),2)))))</f>
        <v/>
      </c>
    </row>
    <row r="2407" spans="6:6" x14ac:dyDescent="0.45">
      <c r="F2407" s="89" t="str">
        <f>IF(B2407="","",IF(E2407="Each",D2407/C2407,IF(E2407="Count",$H$5*D2407/C2407,IF(E2407="Area",ROUNDUP(D2407/(VLOOKUP(B2407,Reference!$H$70:$AL$112,M2407,FALSE)*(C2407/$H$6)),2),ROUNDUP(D2407/(VLOOKUP(B2407,Reference!$H$70:$AL$112,M2407,FALSE)*C2407),2)))))</f>
        <v/>
      </c>
    </row>
    <row r="2408" spans="6:6" x14ac:dyDescent="0.45">
      <c r="F2408" s="89" t="str">
        <f>IF(B2408="","",IF(E2408="Each",D2408/C2408,IF(E2408="Count",$H$5*D2408/C2408,IF(E2408="Area",ROUNDUP(D2408/(VLOOKUP(B2408,Reference!$H$70:$AL$112,M2408,FALSE)*(C2408/$H$6)),2),ROUNDUP(D2408/(VLOOKUP(B2408,Reference!$H$70:$AL$112,M2408,FALSE)*C2408),2)))))</f>
        <v/>
      </c>
    </row>
    <row r="2409" spans="6:6" x14ac:dyDescent="0.45">
      <c r="F2409" s="89" t="str">
        <f>IF(B2409="","",IF(E2409="Each",D2409/C2409,IF(E2409="Count",$H$5*D2409/C2409,IF(E2409="Area",ROUNDUP(D2409/(VLOOKUP(B2409,Reference!$H$70:$AL$112,M2409,FALSE)*(C2409/$H$6)),2),ROUNDUP(D2409/(VLOOKUP(B2409,Reference!$H$70:$AL$112,M2409,FALSE)*C2409),2)))))</f>
        <v/>
      </c>
    </row>
    <row r="2410" spans="6:6" x14ac:dyDescent="0.45">
      <c r="F2410" s="89" t="str">
        <f>IF(B2410="","",IF(E2410="Each",D2410/C2410,IF(E2410="Count",$H$5*D2410/C2410,IF(E2410="Area",ROUNDUP(D2410/(VLOOKUP(B2410,Reference!$H$70:$AL$112,M2410,FALSE)*(C2410/$H$6)),2),ROUNDUP(D2410/(VLOOKUP(B2410,Reference!$H$70:$AL$112,M2410,FALSE)*C2410),2)))))</f>
        <v/>
      </c>
    </row>
    <row r="2411" spans="6:6" x14ac:dyDescent="0.45">
      <c r="F2411" s="89" t="str">
        <f>IF(B2411="","",IF(E2411="Each",D2411/C2411,IF(E2411="Count",$H$5*D2411/C2411,IF(E2411="Area",ROUNDUP(D2411/(VLOOKUP(B2411,Reference!$H$70:$AL$112,M2411,FALSE)*(C2411/$H$6)),2),ROUNDUP(D2411/(VLOOKUP(B2411,Reference!$H$70:$AL$112,M2411,FALSE)*C2411),2)))))</f>
        <v/>
      </c>
    </row>
    <row r="2412" spans="6:6" x14ac:dyDescent="0.45">
      <c r="F2412" s="89" t="str">
        <f>IF(B2412="","",IF(E2412="Each",D2412/C2412,IF(E2412="Count",$H$5*D2412/C2412,IF(E2412="Area",ROUNDUP(D2412/(VLOOKUP(B2412,Reference!$H$70:$AL$112,M2412,FALSE)*(C2412/$H$6)),2),ROUNDUP(D2412/(VLOOKUP(B2412,Reference!$H$70:$AL$112,M2412,FALSE)*C2412),2)))))</f>
        <v/>
      </c>
    </row>
    <row r="2413" spans="6:6" x14ac:dyDescent="0.45">
      <c r="F2413" s="89" t="str">
        <f>IF(B2413="","",IF(E2413="Each",D2413/C2413,IF(E2413="Count",$H$5*D2413/C2413,IF(E2413="Area",ROUNDUP(D2413/(VLOOKUP(B2413,Reference!$H$70:$AL$112,M2413,FALSE)*(C2413/$H$6)),2),ROUNDUP(D2413/(VLOOKUP(B2413,Reference!$H$70:$AL$112,M2413,FALSE)*C2413),2)))))</f>
        <v/>
      </c>
    </row>
    <row r="2414" spans="6:6" x14ac:dyDescent="0.45">
      <c r="F2414" s="89" t="str">
        <f>IF(B2414="","",IF(E2414="Each",D2414/C2414,IF(E2414="Count",$H$5*D2414/C2414,IF(E2414="Area",ROUNDUP(D2414/(VLOOKUP(B2414,Reference!$H$70:$AL$112,M2414,FALSE)*(C2414/$H$6)),2),ROUNDUP(D2414/(VLOOKUP(B2414,Reference!$H$70:$AL$112,M2414,FALSE)*C2414),2)))))</f>
        <v/>
      </c>
    </row>
    <row r="2415" spans="6:6" x14ac:dyDescent="0.45">
      <c r="F2415" s="89" t="str">
        <f>IF(B2415="","",IF(E2415="Each",D2415/C2415,IF(E2415="Count",$H$5*D2415/C2415,IF(E2415="Area",ROUNDUP(D2415/(VLOOKUP(B2415,Reference!$H$70:$AL$112,M2415,FALSE)*(C2415/$H$6)),2),ROUNDUP(D2415/(VLOOKUP(B2415,Reference!$H$70:$AL$112,M2415,FALSE)*C2415),2)))))</f>
        <v/>
      </c>
    </row>
    <row r="2416" spans="6:6" x14ac:dyDescent="0.45">
      <c r="F2416" s="89" t="str">
        <f>IF(B2416="","",IF(E2416="Each",D2416/C2416,IF(E2416="Count",$H$5*D2416/C2416,IF(E2416="Area",ROUNDUP(D2416/(VLOOKUP(B2416,Reference!$H$70:$AL$112,M2416,FALSE)*(C2416/$H$6)),2),ROUNDUP(D2416/(VLOOKUP(B2416,Reference!$H$70:$AL$112,M2416,FALSE)*C2416),2)))))</f>
        <v/>
      </c>
    </row>
    <row r="2417" spans="6:6" x14ac:dyDescent="0.45">
      <c r="F2417" s="89" t="str">
        <f>IF(B2417="","",IF(E2417="Each",D2417/C2417,IF(E2417="Count",$H$5*D2417/C2417,IF(E2417="Area",ROUNDUP(D2417/(VLOOKUP(B2417,Reference!$H$70:$AL$112,M2417,FALSE)*(C2417/$H$6)),2),ROUNDUP(D2417/(VLOOKUP(B2417,Reference!$H$70:$AL$112,M2417,FALSE)*C2417),2)))))</f>
        <v/>
      </c>
    </row>
    <row r="2418" spans="6:6" x14ac:dyDescent="0.45">
      <c r="F2418" s="89" t="str">
        <f>IF(B2418="","",IF(E2418="Each",D2418/C2418,IF(E2418="Count",$H$5*D2418/C2418,IF(E2418="Area",ROUNDUP(D2418/(VLOOKUP(B2418,Reference!$H$70:$AL$112,M2418,FALSE)*(C2418/$H$6)),2),ROUNDUP(D2418/(VLOOKUP(B2418,Reference!$H$70:$AL$112,M2418,FALSE)*C2418),2)))))</f>
        <v/>
      </c>
    </row>
    <row r="2419" spans="6:6" x14ac:dyDescent="0.45">
      <c r="F2419" s="89" t="str">
        <f>IF(B2419="","",IF(E2419="Each",D2419/C2419,IF(E2419="Count",$H$5*D2419/C2419,IF(E2419="Area",ROUNDUP(D2419/(VLOOKUP(B2419,Reference!$H$70:$AL$112,M2419,FALSE)*(C2419/$H$6)),2),ROUNDUP(D2419/(VLOOKUP(B2419,Reference!$H$70:$AL$112,M2419,FALSE)*C2419),2)))))</f>
        <v/>
      </c>
    </row>
    <row r="2420" spans="6:6" x14ac:dyDescent="0.45">
      <c r="F2420" s="89" t="str">
        <f>IF(B2420="","",IF(E2420="Each",D2420/C2420,IF(E2420="Count",$H$5*D2420/C2420,IF(E2420="Area",ROUNDUP(D2420/(VLOOKUP(B2420,Reference!$H$70:$AL$112,M2420,FALSE)*(C2420/$H$6)),2),ROUNDUP(D2420/(VLOOKUP(B2420,Reference!$H$70:$AL$112,M2420,FALSE)*C2420),2)))))</f>
        <v/>
      </c>
    </row>
    <row r="2421" spans="6:6" x14ac:dyDescent="0.45">
      <c r="F2421" s="89" t="str">
        <f>IF(B2421="","",IF(E2421="Each",D2421/C2421,IF(E2421="Count",$H$5*D2421/C2421,IF(E2421="Area",ROUNDUP(D2421/(VLOOKUP(B2421,Reference!$H$70:$AL$112,M2421,FALSE)*(C2421/$H$6)),2),ROUNDUP(D2421/(VLOOKUP(B2421,Reference!$H$70:$AL$112,M2421,FALSE)*C2421),2)))))</f>
        <v/>
      </c>
    </row>
    <row r="2422" spans="6:6" x14ac:dyDescent="0.45">
      <c r="F2422" s="89" t="str">
        <f>IF(B2422="","",IF(E2422="Each",D2422/C2422,IF(E2422="Count",$H$5*D2422/C2422,IF(E2422="Area",ROUNDUP(D2422/(VLOOKUP(B2422,Reference!$H$70:$AL$112,M2422,FALSE)*(C2422/$H$6)),2),ROUNDUP(D2422/(VLOOKUP(B2422,Reference!$H$70:$AL$112,M2422,FALSE)*C2422),2)))))</f>
        <v/>
      </c>
    </row>
    <row r="2423" spans="6:6" x14ac:dyDescent="0.45">
      <c r="F2423" s="89" t="str">
        <f>IF(B2423="","",IF(E2423="Each",D2423/C2423,IF(E2423="Count",$H$5*D2423/C2423,IF(E2423="Area",ROUNDUP(D2423/(VLOOKUP(B2423,Reference!$H$70:$AL$112,M2423,FALSE)*(C2423/$H$6)),2),ROUNDUP(D2423/(VLOOKUP(B2423,Reference!$H$70:$AL$112,M2423,FALSE)*C2423),2)))))</f>
        <v/>
      </c>
    </row>
    <row r="2424" spans="6:6" x14ac:dyDescent="0.45">
      <c r="F2424" s="89" t="str">
        <f>IF(B2424="","",IF(E2424="Each",D2424/C2424,IF(E2424="Count",$H$5*D2424/C2424,IF(E2424="Area",ROUNDUP(D2424/(VLOOKUP(B2424,Reference!$H$70:$AL$112,M2424,FALSE)*(C2424/$H$6)),2),ROUNDUP(D2424/(VLOOKUP(B2424,Reference!$H$70:$AL$112,M2424,FALSE)*C2424),2)))))</f>
        <v/>
      </c>
    </row>
    <row r="2425" spans="6:6" x14ac:dyDescent="0.45">
      <c r="F2425" s="89" t="str">
        <f>IF(B2425="","",IF(E2425="Each",D2425/C2425,IF(E2425="Count",$H$5*D2425/C2425,IF(E2425="Area",ROUNDUP(D2425/(VLOOKUP(B2425,Reference!$H$70:$AL$112,M2425,FALSE)*(C2425/$H$6)),2),ROUNDUP(D2425/(VLOOKUP(B2425,Reference!$H$70:$AL$112,M2425,FALSE)*C2425),2)))))</f>
        <v/>
      </c>
    </row>
    <row r="2426" spans="6:6" x14ac:dyDescent="0.45">
      <c r="F2426" s="89" t="str">
        <f>IF(B2426="","",IF(E2426="Each",D2426/C2426,IF(E2426="Count",$H$5*D2426/C2426,IF(E2426="Area",ROUNDUP(D2426/(VLOOKUP(B2426,Reference!$H$70:$AL$112,M2426,FALSE)*(C2426/$H$6)),2),ROUNDUP(D2426/(VLOOKUP(B2426,Reference!$H$70:$AL$112,M2426,FALSE)*C2426),2)))))</f>
        <v/>
      </c>
    </row>
    <row r="2427" spans="6:6" x14ac:dyDescent="0.45">
      <c r="F2427" s="89" t="str">
        <f>IF(B2427="","",IF(E2427="Each",D2427/C2427,IF(E2427="Count",$H$5*D2427/C2427,IF(E2427="Area",ROUNDUP(D2427/(VLOOKUP(B2427,Reference!$H$70:$AL$112,M2427,FALSE)*(C2427/$H$6)),2),ROUNDUP(D2427/(VLOOKUP(B2427,Reference!$H$70:$AL$112,M2427,FALSE)*C2427),2)))))</f>
        <v/>
      </c>
    </row>
    <row r="2428" spans="6:6" x14ac:dyDescent="0.45">
      <c r="F2428" s="89" t="str">
        <f>IF(B2428="","",IF(E2428="Each",D2428/C2428,IF(E2428="Count",$H$5*D2428/C2428,IF(E2428="Area",ROUNDUP(D2428/(VLOOKUP(B2428,Reference!$H$70:$AL$112,M2428,FALSE)*(C2428/$H$6)),2),ROUNDUP(D2428/(VLOOKUP(B2428,Reference!$H$70:$AL$112,M2428,FALSE)*C2428),2)))))</f>
        <v/>
      </c>
    </row>
    <row r="2429" spans="6:6" x14ac:dyDescent="0.45">
      <c r="F2429" s="89" t="str">
        <f>IF(B2429="","",IF(E2429="Each",D2429/C2429,IF(E2429="Count",$H$5*D2429/C2429,IF(E2429="Area",ROUNDUP(D2429/(VLOOKUP(B2429,Reference!$H$70:$AL$112,M2429,FALSE)*(C2429/$H$6)),2),ROUNDUP(D2429/(VLOOKUP(B2429,Reference!$H$70:$AL$112,M2429,FALSE)*C2429),2)))))</f>
        <v/>
      </c>
    </row>
    <row r="2430" spans="6:6" x14ac:dyDescent="0.45">
      <c r="F2430" s="89" t="str">
        <f>IF(B2430="","",IF(E2430="Each",D2430/C2430,IF(E2430="Count",$H$5*D2430/C2430,IF(E2430="Area",ROUNDUP(D2430/(VLOOKUP(B2430,Reference!$H$70:$AL$112,M2430,FALSE)*(C2430/$H$6)),2),ROUNDUP(D2430/(VLOOKUP(B2430,Reference!$H$70:$AL$112,M2430,FALSE)*C2430),2)))))</f>
        <v/>
      </c>
    </row>
    <row r="2431" spans="6:6" x14ac:dyDescent="0.45">
      <c r="F2431" s="89" t="str">
        <f>IF(B2431="","",IF(E2431="Each",D2431/C2431,IF(E2431="Count",$H$5*D2431/C2431,IF(E2431="Area",ROUNDUP(D2431/(VLOOKUP(B2431,Reference!$H$70:$AL$112,M2431,FALSE)*(C2431/$H$6)),2),ROUNDUP(D2431/(VLOOKUP(B2431,Reference!$H$70:$AL$112,M2431,FALSE)*C2431),2)))))</f>
        <v/>
      </c>
    </row>
    <row r="2432" spans="6:6" x14ac:dyDescent="0.45">
      <c r="F2432" s="89" t="str">
        <f>IF(B2432="","",IF(E2432="Each",D2432/C2432,IF(E2432="Count",$H$5*D2432/C2432,IF(E2432="Area",ROUNDUP(D2432/(VLOOKUP(B2432,Reference!$H$70:$AL$112,M2432,FALSE)*(C2432/$H$6)),2),ROUNDUP(D2432/(VLOOKUP(B2432,Reference!$H$70:$AL$112,M2432,FALSE)*C2432),2)))))</f>
        <v/>
      </c>
    </row>
    <row r="2433" spans="6:6" x14ac:dyDescent="0.45">
      <c r="F2433" s="89" t="str">
        <f>IF(B2433="","",IF(E2433="Each",D2433/C2433,IF(E2433="Count",$H$5*D2433/C2433,IF(E2433="Area",ROUNDUP(D2433/(VLOOKUP(B2433,Reference!$H$70:$AL$112,M2433,FALSE)*(C2433/$H$6)),2),ROUNDUP(D2433/(VLOOKUP(B2433,Reference!$H$70:$AL$112,M2433,FALSE)*C2433),2)))))</f>
        <v/>
      </c>
    </row>
    <row r="2434" spans="6:6" x14ac:dyDescent="0.45">
      <c r="F2434" s="89" t="str">
        <f>IF(B2434="","",IF(E2434="Each",D2434/C2434,IF(E2434="Count",$H$5*D2434/C2434,IF(E2434="Area",ROUNDUP(D2434/(VLOOKUP(B2434,Reference!$H$70:$AL$112,M2434,FALSE)*(C2434/$H$6)),2),ROUNDUP(D2434/(VLOOKUP(B2434,Reference!$H$70:$AL$112,M2434,FALSE)*C2434),2)))))</f>
        <v/>
      </c>
    </row>
    <row r="2435" spans="6:6" x14ac:dyDescent="0.45">
      <c r="F2435" s="89" t="str">
        <f>IF(B2435="","",IF(E2435="Each",D2435/C2435,IF(E2435="Count",$H$5*D2435/C2435,IF(E2435="Area",ROUNDUP(D2435/(VLOOKUP(B2435,Reference!$H$70:$AL$112,M2435,FALSE)*(C2435/$H$6)),2),ROUNDUP(D2435/(VLOOKUP(B2435,Reference!$H$70:$AL$112,M2435,FALSE)*C2435),2)))))</f>
        <v/>
      </c>
    </row>
    <row r="2436" spans="6:6" x14ac:dyDescent="0.45">
      <c r="F2436" s="89" t="str">
        <f>IF(B2436="","",IF(E2436="Each",D2436/C2436,IF(E2436="Count",$H$5*D2436/C2436,IF(E2436="Area",ROUNDUP(D2436/(VLOOKUP(B2436,Reference!$H$70:$AL$112,M2436,FALSE)*(C2436/$H$6)),2),ROUNDUP(D2436/(VLOOKUP(B2436,Reference!$H$70:$AL$112,M2436,FALSE)*C2436),2)))))</f>
        <v/>
      </c>
    </row>
    <row r="2437" spans="6:6" x14ac:dyDescent="0.45">
      <c r="F2437" s="89" t="str">
        <f>IF(B2437="","",IF(E2437="Each",D2437/C2437,IF(E2437="Count",$H$5*D2437/C2437,IF(E2437="Area",ROUNDUP(D2437/(VLOOKUP(B2437,Reference!$H$70:$AL$112,M2437,FALSE)*(C2437/$H$6)),2),ROUNDUP(D2437/(VLOOKUP(B2437,Reference!$H$70:$AL$112,M2437,FALSE)*C2437),2)))))</f>
        <v/>
      </c>
    </row>
    <row r="2438" spans="6:6" x14ac:dyDescent="0.45">
      <c r="F2438" s="89" t="str">
        <f>IF(B2438="","",IF(E2438="Each",D2438/C2438,IF(E2438="Count",$H$5*D2438/C2438,IF(E2438="Area",ROUNDUP(D2438/(VLOOKUP(B2438,Reference!$H$70:$AL$112,M2438,FALSE)*(C2438/$H$6)),2),ROUNDUP(D2438/(VLOOKUP(B2438,Reference!$H$70:$AL$112,M2438,FALSE)*C2438),2)))))</f>
        <v/>
      </c>
    </row>
    <row r="2439" spans="6:6" x14ac:dyDescent="0.45">
      <c r="F2439" s="89" t="str">
        <f>IF(B2439="","",IF(E2439="Each",D2439/C2439,IF(E2439="Count",$H$5*D2439/C2439,IF(E2439="Area",ROUNDUP(D2439/(VLOOKUP(B2439,Reference!$H$70:$AL$112,M2439,FALSE)*(C2439/$H$6)),2),ROUNDUP(D2439/(VLOOKUP(B2439,Reference!$H$70:$AL$112,M2439,FALSE)*C2439),2)))))</f>
        <v/>
      </c>
    </row>
    <row r="2440" spans="6:6" x14ac:dyDescent="0.45">
      <c r="F2440" s="89" t="str">
        <f>IF(B2440="","",IF(E2440="Each",D2440/C2440,IF(E2440="Count",$H$5*D2440/C2440,IF(E2440="Area",ROUNDUP(D2440/(VLOOKUP(B2440,Reference!$H$70:$AL$112,M2440,FALSE)*(C2440/$H$6)),2),ROUNDUP(D2440/(VLOOKUP(B2440,Reference!$H$70:$AL$112,M2440,FALSE)*C2440),2)))))</f>
        <v/>
      </c>
    </row>
    <row r="2441" spans="6:6" x14ac:dyDescent="0.45">
      <c r="F2441" s="89" t="str">
        <f>IF(B2441="","",IF(E2441="Each",D2441/C2441,IF(E2441="Count",$H$5*D2441/C2441,IF(E2441="Area",ROUNDUP(D2441/(VLOOKUP(B2441,Reference!$H$70:$AL$112,M2441,FALSE)*(C2441/$H$6)),2),ROUNDUP(D2441/(VLOOKUP(B2441,Reference!$H$70:$AL$112,M2441,FALSE)*C2441),2)))))</f>
        <v/>
      </c>
    </row>
    <row r="2442" spans="6:6" x14ac:dyDescent="0.45">
      <c r="F2442" s="89" t="str">
        <f>IF(B2442="","",IF(E2442="Each",D2442/C2442,IF(E2442="Count",$H$5*D2442/C2442,IF(E2442="Area",ROUNDUP(D2442/(VLOOKUP(B2442,Reference!$H$70:$AL$112,M2442,FALSE)*(C2442/$H$6)),2),ROUNDUP(D2442/(VLOOKUP(B2442,Reference!$H$70:$AL$112,M2442,FALSE)*C2442),2)))))</f>
        <v/>
      </c>
    </row>
    <row r="2443" spans="6:6" x14ac:dyDescent="0.45">
      <c r="F2443" s="89" t="str">
        <f>IF(B2443="","",IF(E2443="Each",D2443/C2443,IF(E2443="Count",$H$5*D2443/C2443,IF(E2443="Area",ROUNDUP(D2443/(VLOOKUP(B2443,Reference!$H$70:$AL$112,M2443,FALSE)*(C2443/$H$6)),2),ROUNDUP(D2443/(VLOOKUP(B2443,Reference!$H$70:$AL$112,M2443,FALSE)*C2443),2)))))</f>
        <v/>
      </c>
    </row>
    <row r="2444" spans="6:6" x14ac:dyDescent="0.45">
      <c r="F2444" s="89" t="str">
        <f>IF(B2444="","",IF(E2444="Each",D2444/C2444,IF(E2444="Count",$H$5*D2444/C2444,IF(E2444="Area",ROUNDUP(D2444/(VLOOKUP(B2444,Reference!$H$70:$AL$112,M2444,FALSE)*(C2444/$H$6)),2),ROUNDUP(D2444/(VLOOKUP(B2444,Reference!$H$70:$AL$112,M2444,FALSE)*C2444),2)))))</f>
        <v/>
      </c>
    </row>
    <row r="2445" spans="6:6" x14ac:dyDescent="0.45">
      <c r="F2445" s="89" t="str">
        <f>IF(B2445="","",IF(E2445="Each",D2445/C2445,IF(E2445="Count",$H$5*D2445/C2445,IF(E2445="Area",ROUNDUP(D2445/(VLOOKUP(B2445,Reference!$H$70:$AL$112,M2445,FALSE)*(C2445/$H$6)),2),ROUNDUP(D2445/(VLOOKUP(B2445,Reference!$H$70:$AL$112,M2445,FALSE)*C2445),2)))))</f>
        <v/>
      </c>
    </row>
    <row r="2446" spans="6:6" x14ac:dyDescent="0.45">
      <c r="F2446" s="89" t="str">
        <f>IF(B2446="","",IF(E2446="Each",D2446/C2446,IF(E2446="Count",$H$5*D2446/C2446,IF(E2446="Area",ROUNDUP(D2446/(VLOOKUP(B2446,Reference!$H$70:$AL$112,M2446,FALSE)*(C2446/$H$6)),2),ROUNDUP(D2446/(VLOOKUP(B2446,Reference!$H$70:$AL$112,M2446,FALSE)*C2446),2)))))</f>
        <v/>
      </c>
    </row>
    <row r="2447" spans="6:6" x14ac:dyDescent="0.45">
      <c r="F2447" s="89" t="str">
        <f>IF(B2447="","",IF(E2447="Each",D2447/C2447,IF(E2447="Count",$H$5*D2447/C2447,IF(E2447="Area",ROUNDUP(D2447/(VLOOKUP(B2447,Reference!$H$70:$AL$112,M2447,FALSE)*(C2447/$H$6)),2),ROUNDUP(D2447/(VLOOKUP(B2447,Reference!$H$70:$AL$112,M2447,FALSE)*C2447),2)))))</f>
        <v/>
      </c>
    </row>
    <row r="2448" spans="6:6" x14ac:dyDescent="0.45">
      <c r="F2448" s="89" t="str">
        <f>IF(B2448="","",IF(E2448="Each",D2448/C2448,IF(E2448="Count",$H$5*D2448/C2448,IF(E2448="Area",ROUNDUP(D2448/(VLOOKUP(B2448,Reference!$H$70:$AL$112,M2448,FALSE)*(C2448/$H$6)),2),ROUNDUP(D2448/(VLOOKUP(B2448,Reference!$H$70:$AL$112,M2448,FALSE)*C2448),2)))))</f>
        <v/>
      </c>
    </row>
    <row r="2449" spans="6:6" x14ac:dyDescent="0.45">
      <c r="F2449" s="89" t="str">
        <f>IF(B2449="","",IF(E2449="Each",D2449/C2449,IF(E2449="Count",$H$5*D2449/C2449,IF(E2449="Area",ROUNDUP(D2449/(VLOOKUP(B2449,Reference!$H$70:$AL$112,M2449,FALSE)*(C2449/$H$6)),2),ROUNDUP(D2449/(VLOOKUP(B2449,Reference!$H$70:$AL$112,M2449,FALSE)*C2449),2)))))</f>
        <v/>
      </c>
    </row>
    <row r="2450" spans="6:6" x14ac:dyDescent="0.45">
      <c r="F2450" s="89" t="str">
        <f>IF(B2450="","",IF(E2450="Each",D2450/C2450,IF(E2450="Count",$H$5*D2450/C2450,IF(E2450="Area",ROUNDUP(D2450/(VLOOKUP(B2450,Reference!$H$70:$AL$112,M2450,FALSE)*(C2450/$H$6)),2),ROUNDUP(D2450/(VLOOKUP(B2450,Reference!$H$70:$AL$112,M2450,FALSE)*C2450),2)))))</f>
        <v/>
      </c>
    </row>
    <row r="2451" spans="6:6" x14ac:dyDescent="0.45">
      <c r="F2451" s="89" t="str">
        <f>IF(B2451="","",IF(E2451="Each",D2451/C2451,IF(E2451="Count",$H$5*D2451/C2451,IF(E2451="Area",ROUNDUP(D2451/(VLOOKUP(B2451,Reference!$H$70:$AL$112,M2451,FALSE)*(C2451/$H$6)),2),ROUNDUP(D2451/(VLOOKUP(B2451,Reference!$H$70:$AL$112,M2451,FALSE)*C2451),2)))))</f>
        <v/>
      </c>
    </row>
    <row r="2452" spans="6:6" x14ac:dyDescent="0.45">
      <c r="F2452" s="89" t="str">
        <f>IF(B2452="","",IF(E2452="Each",D2452/C2452,IF(E2452="Count",$H$5*D2452/C2452,IF(E2452="Area",ROUNDUP(D2452/(VLOOKUP(B2452,Reference!$H$70:$AL$112,M2452,FALSE)*(C2452/$H$6)),2),ROUNDUP(D2452/(VLOOKUP(B2452,Reference!$H$70:$AL$112,M2452,FALSE)*C2452),2)))))</f>
        <v/>
      </c>
    </row>
    <row r="2453" spans="6:6" x14ac:dyDescent="0.45">
      <c r="F2453" s="89" t="str">
        <f>IF(B2453="","",IF(E2453="Each",D2453/C2453,IF(E2453="Count",$H$5*D2453/C2453,IF(E2453="Area",ROUNDUP(D2453/(VLOOKUP(B2453,Reference!$H$70:$AL$112,M2453,FALSE)*(C2453/$H$6)),2),ROUNDUP(D2453/(VLOOKUP(B2453,Reference!$H$70:$AL$112,M2453,FALSE)*C2453),2)))))</f>
        <v/>
      </c>
    </row>
    <row r="2454" spans="6:6" x14ac:dyDescent="0.45">
      <c r="F2454" s="89" t="str">
        <f>IF(B2454="","",IF(E2454="Each",D2454/C2454,IF(E2454="Count",$H$5*D2454/C2454,IF(E2454="Area",ROUNDUP(D2454/(VLOOKUP(B2454,Reference!$H$70:$AL$112,M2454,FALSE)*(C2454/$H$6)),2),ROUNDUP(D2454/(VLOOKUP(B2454,Reference!$H$70:$AL$112,M2454,FALSE)*C2454),2)))))</f>
        <v/>
      </c>
    </row>
    <row r="2455" spans="6:6" x14ac:dyDescent="0.45">
      <c r="F2455" s="89" t="str">
        <f>IF(B2455="","",IF(E2455="Each",D2455/C2455,IF(E2455="Count",$H$5*D2455/C2455,IF(E2455="Area",ROUNDUP(D2455/(VLOOKUP(B2455,Reference!$H$70:$AL$112,M2455,FALSE)*(C2455/$H$6)),2),ROUNDUP(D2455/(VLOOKUP(B2455,Reference!$H$70:$AL$112,M2455,FALSE)*C2455),2)))))</f>
        <v/>
      </c>
    </row>
    <row r="2456" spans="6:6" x14ac:dyDescent="0.45">
      <c r="F2456" s="89" t="str">
        <f>IF(B2456="","",IF(E2456="Each",D2456/C2456,IF(E2456="Count",$H$5*D2456/C2456,IF(E2456="Area",ROUNDUP(D2456/(VLOOKUP(B2456,Reference!$H$70:$AL$112,M2456,FALSE)*(C2456/$H$6)),2),ROUNDUP(D2456/(VLOOKUP(B2456,Reference!$H$70:$AL$112,M2456,FALSE)*C2456),2)))))</f>
        <v/>
      </c>
    </row>
    <row r="2457" spans="6:6" x14ac:dyDescent="0.45">
      <c r="F2457" s="89" t="str">
        <f>IF(B2457="","",IF(E2457="Each",D2457/C2457,IF(E2457="Count",$H$5*D2457/C2457,IF(E2457="Area",ROUNDUP(D2457/(VLOOKUP(B2457,Reference!$H$70:$AL$112,M2457,FALSE)*(C2457/$H$6)),2),ROUNDUP(D2457/(VLOOKUP(B2457,Reference!$H$70:$AL$112,M2457,FALSE)*C2457),2)))))</f>
        <v/>
      </c>
    </row>
    <row r="2458" spans="6:6" x14ac:dyDescent="0.45">
      <c r="F2458" s="89" t="str">
        <f>IF(B2458="","",IF(E2458="Each",D2458/C2458,IF(E2458="Count",$H$5*D2458/C2458,IF(E2458="Area",ROUNDUP(D2458/(VLOOKUP(B2458,Reference!$H$70:$AL$112,M2458,FALSE)*(C2458/$H$6)),2),ROUNDUP(D2458/(VLOOKUP(B2458,Reference!$H$70:$AL$112,M2458,FALSE)*C2458),2)))))</f>
        <v/>
      </c>
    </row>
    <row r="2459" spans="6:6" x14ac:dyDescent="0.45">
      <c r="F2459" s="89" t="str">
        <f>IF(B2459="","",IF(E2459="Each",D2459/C2459,IF(E2459="Count",$H$5*D2459/C2459,IF(E2459="Area",ROUNDUP(D2459/(VLOOKUP(B2459,Reference!$H$70:$AL$112,M2459,FALSE)*(C2459/$H$6)),2),ROUNDUP(D2459/(VLOOKUP(B2459,Reference!$H$70:$AL$112,M2459,FALSE)*C2459),2)))))</f>
        <v/>
      </c>
    </row>
    <row r="2460" spans="6:6" x14ac:dyDescent="0.45">
      <c r="F2460" s="89" t="str">
        <f>IF(B2460="","",IF(E2460="Each",D2460/C2460,IF(E2460="Count",$H$5*D2460/C2460,IF(E2460="Area",ROUNDUP(D2460/(VLOOKUP(B2460,Reference!$H$70:$AL$112,M2460,FALSE)*(C2460/$H$6)),2),ROUNDUP(D2460/(VLOOKUP(B2460,Reference!$H$70:$AL$112,M2460,FALSE)*C2460),2)))))</f>
        <v/>
      </c>
    </row>
    <row r="2461" spans="6:6" x14ac:dyDescent="0.45">
      <c r="F2461" s="89" t="str">
        <f>IF(B2461="","",IF(E2461="Each",D2461/C2461,IF(E2461="Count",$H$5*D2461/C2461,IF(E2461="Area",ROUNDUP(D2461/(VLOOKUP(B2461,Reference!$H$70:$AL$112,M2461,FALSE)*(C2461/$H$6)),2),ROUNDUP(D2461/(VLOOKUP(B2461,Reference!$H$70:$AL$112,M2461,FALSE)*C2461),2)))))</f>
        <v/>
      </c>
    </row>
    <row r="2462" spans="6:6" x14ac:dyDescent="0.45">
      <c r="F2462" s="89" t="str">
        <f>IF(B2462="","",IF(E2462="Each",D2462/C2462,IF(E2462="Count",$H$5*D2462/C2462,IF(E2462="Area",ROUNDUP(D2462/(VLOOKUP(B2462,Reference!$H$70:$AL$112,M2462,FALSE)*(C2462/$H$6)),2),ROUNDUP(D2462/(VLOOKUP(B2462,Reference!$H$70:$AL$112,M2462,FALSE)*C2462),2)))))</f>
        <v/>
      </c>
    </row>
    <row r="2463" spans="6:6" x14ac:dyDescent="0.45">
      <c r="F2463" s="89" t="str">
        <f>IF(B2463="","",IF(E2463="Each",D2463/C2463,IF(E2463="Count",$H$5*D2463/C2463,IF(E2463="Area",ROUNDUP(D2463/(VLOOKUP(B2463,Reference!$H$70:$AL$112,M2463,FALSE)*(C2463/$H$6)),2),ROUNDUP(D2463/(VLOOKUP(B2463,Reference!$H$70:$AL$112,M2463,FALSE)*C2463),2)))))</f>
        <v/>
      </c>
    </row>
    <row r="2464" spans="6:6" x14ac:dyDescent="0.45">
      <c r="F2464" s="89" t="str">
        <f>IF(B2464="","",IF(E2464="Each",D2464/C2464,IF(E2464="Count",$H$5*D2464/C2464,IF(E2464="Area",ROUNDUP(D2464/(VLOOKUP(B2464,Reference!$H$70:$AL$112,M2464,FALSE)*(C2464/$H$6)),2),ROUNDUP(D2464/(VLOOKUP(B2464,Reference!$H$70:$AL$112,M2464,FALSE)*C2464),2)))))</f>
        <v/>
      </c>
    </row>
    <row r="2465" spans="6:6" x14ac:dyDescent="0.45">
      <c r="F2465" s="89" t="str">
        <f>IF(B2465="","",IF(E2465="Each",D2465/C2465,IF(E2465="Count",$H$5*D2465/C2465,IF(E2465="Area",ROUNDUP(D2465/(VLOOKUP(B2465,Reference!$H$70:$AL$112,M2465,FALSE)*(C2465/$H$6)),2),ROUNDUP(D2465/(VLOOKUP(B2465,Reference!$H$70:$AL$112,M2465,FALSE)*C2465),2)))))</f>
        <v/>
      </c>
    </row>
    <row r="2466" spans="6:6" x14ac:dyDescent="0.45">
      <c r="F2466" s="89" t="str">
        <f>IF(B2466="","",IF(E2466="Each",D2466/C2466,IF(E2466="Count",$H$5*D2466/C2466,IF(E2466="Area",ROUNDUP(D2466/(VLOOKUP(B2466,Reference!$H$70:$AL$112,M2466,FALSE)*(C2466/$H$6)),2),ROUNDUP(D2466/(VLOOKUP(B2466,Reference!$H$70:$AL$112,M2466,FALSE)*C2466),2)))))</f>
        <v/>
      </c>
    </row>
    <row r="2467" spans="6:6" x14ac:dyDescent="0.45">
      <c r="F2467" s="89" t="str">
        <f>IF(B2467="","",IF(E2467="Each",D2467/C2467,IF(E2467="Count",$H$5*D2467/C2467,IF(E2467="Area",ROUNDUP(D2467/(VLOOKUP(B2467,Reference!$H$70:$AL$112,M2467,FALSE)*(C2467/$H$6)),2),ROUNDUP(D2467/(VLOOKUP(B2467,Reference!$H$70:$AL$112,M2467,FALSE)*C2467),2)))))</f>
        <v/>
      </c>
    </row>
    <row r="2468" spans="6:6" x14ac:dyDescent="0.45">
      <c r="F2468" s="89" t="str">
        <f>IF(B2468="","",IF(E2468="Each",D2468/C2468,IF(E2468="Count",$H$5*D2468/C2468,IF(E2468="Area",ROUNDUP(D2468/(VLOOKUP(B2468,Reference!$H$70:$AL$112,M2468,FALSE)*(C2468/$H$6)),2),ROUNDUP(D2468/(VLOOKUP(B2468,Reference!$H$70:$AL$112,M2468,FALSE)*C2468),2)))))</f>
        <v/>
      </c>
    </row>
    <row r="2469" spans="6:6" x14ac:dyDescent="0.45">
      <c r="F2469" s="89" t="str">
        <f>IF(B2469="","",IF(E2469="Each",D2469/C2469,IF(E2469="Count",$H$5*D2469/C2469,IF(E2469="Area",ROUNDUP(D2469/(VLOOKUP(B2469,Reference!$H$70:$AL$112,M2469,FALSE)*(C2469/$H$6)),2),ROUNDUP(D2469/(VLOOKUP(B2469,Reference!$H$70:$AL$112,M2469,FALSE)*C2469),2)))))</f>
        <v/>
      </c>
    </row>
    <row r="2470" spans="6:6" x14ac:dyDescent="0.45">
      <c r="F2470" s="89" t="str">
        <f>IF(B2470="","",IF(E2470="Each",D2470/C2470,IF(E2470="Count",$H$5*D2470/C2470,IF(E2470="Area",ROUNDUP(D2470/(VLOOKUP(B2470,Reference!$H$70:$AL$112,M2470,FALSE)*(C2470/$H$6)),2),ROUNDUP(D2470/(VLOOKUP(B2470,Reference!$H$70:$AL$112,M2470,FALSE)*C2470),2)))))</f>
        <v/>
      </c>
    </row>
    <row r="2471" spans="6:6" x14ac:dyDescent="0.45">
      <c r="F2471" s="89" t="str">
        <f>IF(B2471="","",IF(E2471="Each",D2471/C2471,IF(E2471="Count",$H$5*D2471/C2471,IF(E2471="Area",ROUNDUP(D2471/(VLOOKUP(B2471,Reference!$H$70:$AL$112,M2471,FALSE)*(C2471/$H$6)),2),ROUNDUP(D2471/(VLOOKUP(B2471,Reference!$H$70:$AL$112,M2471,FALSE)*C2471),2)))))</f>
        <v/>
      </c>
    </row>
    <row r="2472" spans="6:6" x14ac:dyDescent="0.45">
      <c r="F2472" s="89" t="str">
        <f>IF(B2472="","",IF(E2472="Each",D2472/C2472,IF(E2472="Count",$H$5*D2472/C2472,IF(E2472="Area",ROUNDUP(D2472/(VLOOKUP(B2472,Reference!$H$70:$AL$112,M2472,FALSE)*(C2472/$H$6)),2),ROUNDUP(D2472/(VLOOKUP(B2472,Reference!$H$70:$AL$112,M2472,FALSE)*C2472),2)))))</f>
        <v/>
      </c>
    </row>
    <row r="2473" spans="6:6" x14ac:dyDescent="0.45">
      <c r="F2473" s="89" t="str">
        <f>IF(B2473="","",IF(E2473="Each",D2473/C2473,IF(E2473="Count",$H$5*D2473/C2473,IF(E2473="Area",ROUNDUP(D2473/(VLOOKUP(B2473,Reference!$H$70:$AL$112,M2473,FALSE)*(C2473/$H$6)),2),ROUNDUP(D2473/(VLOOKUP(B2473,Reference!$H$70:$AL$112,M2473,FALSE)*C2473),2)))))</f>
        <v/>
      </c>
    </row>
    <row r="2474" spans="6:6" x14ac:dyDescent="0.45">
      <c r="F2474" s="89" t="str">
        <f>IF(B2474="","",IF(E2474="Each",D2474/C2474,IF(E2474="Count",$H$5*D2474/C2474,IF(E2474="Area",ROUNDUP(D2474/(VLOOKUP(B2474,Reference!$H$70:$AL$112,M2474,FALSE)*(C2474/$H$6)),2),ROUNDUP(D2474/(VLOOKUP(B2474,Reference!$H$70:$AL$112,M2474,FALSE)*C2474),2)))))</f>
        <v/>
      </c>
    </row>
    <row r="2475" spans="6:6" x14ac:dyDescent="0.45">
      <c r="F2475" s="89" t="str">
        <f>IF(B2475="","",IF(E2475="Each",D2475/C2475,IF(E2475="Count",$H$5*D2475/C2475,IF(E2475="Area",ROUNDUP(D2475/(VLOOKUP(B2475,Reference!$H$70:$AL$112,M2475,FALSE)*(C2475/$H$6)),2),ROUNDUP(D2475/(VLOOKUP(B2475,Reference!$H$70:$AL$112,M2475,FALSE)*C2475),2)))))</f>
        <v/>
      </c>
    </row>
    <row r="2476" spans="6:6" x14ac:dyDescent="0.45">
      <c r="F2476" s="89" t="str">
        <f>IF(B2476="","",IF(E2476="Each",D2476/C2476,IF(E2476="Count",$H$5*D2476/C2476,IF(E2476="Area",ROUNDUP(D2476/(VLOOKUP(B2476,Reference!$H$70:$AL$112,M2476,FALSE)*(C2476/$H$6)),2),ROUNDUP(D2476/(VLOOKUP(B2476,Reference!$H$70:$AL$112,M2476,FALSE)*C2476),2)))))</f>
        <v/>
      </c>
    </row>
    <row r="2477" spans="6:6" x14ac:dyDescent="0.45">
      <c r="F2477" s="89" t="str">
        <f>IF(B2477="","",IF(E2477="Each",D2477/C2477,IF(E2477="Count",$H$5*D2477/C2477,IF(E2477="Area",ROUNDUP(D2477/(VLOOKUP(B2477,Reference!$H$70:$AL$112,M2477,FALSE)*(C2477/$H$6)),2),ROUNDUP(D2477/(VLOOKUP(B2477,Reference!$H$70:$AL$112,M2477,FALSE)*C2477),2)))))</f>
        <v/>
      </c>
    </row>
    <row r="2478" spans="6:6" x14ac:dyDescent="0.45">
      <c r="F2478" s="89" t="str">
        <f>IF(B2478="","",IF(E2478="Each",D2478/C2478,IF(E2478="Count",$H$5*D2478/C2478,IF(E2478="Area",ROUNDUP(D2478/(VLOOKUP(B2478,Reference!$H$70:$AL$112,M2478,FALSE)*(C2478/$H$6)),2),ROUNDUP(D2478/(VLOOKUP(B2478,Reference!$H$70:$AL$112,M2478,FALSE)*C2478),2)))))</f>
        <v/>
      </c>
    </row>
    <row r="2479" spans="6:6" x14ac:dyDescent="0.45">
      <c r="F2479" s="89" t="str">
        <f>IF(B2479="","",IF(E2479="Each",D2479/C2479,IF(E2479="Count",$H$5*D2479/C2479,IF(E2479="Area",ROUNDUP(D2479/(VLOOKUP(B2479,Reference!$H$70:$AL$112,M2479,FALSE)*(C2479/$H$6)),2),ROUNDUP(D2479/(VLOOKUP(B2479,Reference!$H$70:$AL$112,M2479,FALSE)*C2479),2)))))</f>
        <v/>
      </c>
    </row>
    <row r="2480" spans="6:6" x14ac:dyDescent="0.45">
      <c r="F2480" s="89" t="str">
        <f>IF(B2480="","",IF(E2480="Each",D2480/C2480,IF(E2480="Count",$H$5*D2480/C2480,IF(E2480="Area",ROUNDUP(D2480/(VLOOKUP(B2480,Reference!$H$70:$AL$112,M2480,FALSE)*(C2480/$H$6)),2),ROUNDUP(D2480/(VLOOKUP(B2480,Reference!$H$70:$AL$112,M2480,FALSE)*C2480),2)))))</f>
        <v/>
      </c>
    </row>
    <row r="2481" spans="6:6" x14ac:dyDescent="0.45">
      <c r="F2481" s="89" t="str">
        <f>IF(B2481="","",IF(E2481="Each",D2481/C2481,IF(E2481="Count",$H$5*D2481/C2481,IF(E2481="Area",ROUNDUP(D2481/(VLOOKUP(B2481,Reference!$H$70:$AL$112,M2481,FALSE)*(C2481/$H$6)),2),ROUNDUP(D2481/(VLOOKUP(B2481,Reference!$H$70:$AL$112,M2481,FALSE)*C2481),2)))))</f>
        <v/>
      </c>
    </row>
    <row r="2482" spans="6:6" x14ac:dyDescent="0.45">
      <c r="F2482" s="89" t="str">
        <f>IF(B2482="","",IF(E2482="Each",D2482/C2482,IF(E2482="Count",$H$5*D2482/C2482,IF(E2482="Area",ROUNDUP(D2482/(VLOOKUP(B2482,Reference!$H$70:$AL$112,M2482,FALSE)*(C2482/$H$6)),2),ROUNDUP(D2482/(VLOOKUP(B2482,Reference!$H$70:$AL$112,M2482,FALSE)*C2482),2)))))</f>
        <v/>
      </c>
    </row>
    <row r="2483" spans="6:6" x14ac:dyDescent="0.45">
      <c r="F2483" s="89" t="str">
        <f>IF(B2483="","",IF(E2483="Each",D2483/C2483,IF(E2483="Count",$H$5*D2483/C2483,IF(E2483="Area",ROUNDUP(D2483/(VLOOKUP(B2483,Reference!$H$70:$AL$112,M2483,FALSE)*(C2483/$H$6)),2),ROUNDUP(D2483/(VLOOKUP(B2483,Reference!$H$70:$AL$112,M2483,FALSE)*C2483),2)))))</f>
        <v/>
      </c>
    </row>
    <row r="2484" spans="6:6" x14ac:dyDescent="0.45">
      <c r="F2484" s="89" t="str">
        <f>IF(B2484="","",IF(E2484="Each",D2484/C2484,IF(E2484="Count",$H$5*D2484/C2484,IF(E2484="Area",ROUNDUP(D2484/(VLOOKUP(B2484,Reference!$H$70:$AL$112,M2484,FALSE)*(C2484/$H$6)),2),ROUNDUP(D2484/(VLOOKUP(B2484,Reference!$H$70:$AL$112,M2484,FALSE)*C2484),2)))))</f>
        <v/>
      </c>
    </row>
    <row r="2485" spans="6:6" x14ac:dyDescent="0.45">
      <c r="F2485" s="89" t="str">
        <f>IF(B2485="","",IF(E2485="Each",D2485/C2485,IF(E2485="Count",$H$5*D2485/C2485,IF(E2485="Area",ROUNDUP(D2485/(VLOOKUP(B2485,Reference!$H$70:$AL$112,M2485,FALSE)*(C2485/$H$6)),2),ROUNDUP(D2485/(VLOOKUP(B2485,Reference!$H$70:$AL$112,M2485,FALSE)*C2485),2)))))</f>
        <v/>
      </c>
    </row>
    <row r="2486" spans="6:6" x14ac:dyDescent="0.45">
      <c r="F2486" s="89" t="str">
        <f>IF(B2486="","",IF(E2486="Each",D2486/C2486,IF(E2486="Count",$H$5*D2486/C2486,IF(E2486="Area",ROUNDUP(D2486/(VLOOKUP(B2486,Reference!$H$70:$AL$112,M2486,FALSE)*(C2486/$H$6)),2),ROUNDUP(D2486/(VLOOKUP(B2486,Reference!$H$70:$AL$112,M2486,FALSE)*C2486),2)))))</f>
        <v/>
      </c>
    </row>
    <row r="2487" spans="6:6" x14ac:dyDescent="0.45">
      <c r="F2487" s="89" t="str">
        <f>IF(B2487="","",IF(E2487="Each",D2487/C2487,IF(E2487="Count",$H$5*D2487/C2487,IF(E2487="Area",ROUNDUP(D2487/(VLOOKUP(B2487,Reference!$H$70:$AL$112,M2487,FALSE)*(C2487/$H$6)),2),ROUNDUP(D2487/(VLOOKUP(B2487,Reference!$H$70:$AL$112,M2487,FALSE)*C2487),2)))))</f>
        <v/>
      </c>
    </row>
    <row r="2488" spans="6:6" x14ac:dyDescent="0.45">
      <c r="F2488" s="89" t="str">
        <f>IF(B2488="","",IF(E2488="Each",D2488/C2488,IF(E2488="Count",$H$5*D2488/C2488,IF(E2488="Area",ROUNDUP(D2488/(VLOOKUP(B2488,Reference!$H$70:$AL$112,M2488,FALSE)*(C2488/$H$6)),2),ROUNDUP(D2488/(VLOOKUP(B2488,Reference!$H$70:$AL$112,M2488,FALSE)*C2488),2)))))</f>
        <v/>
      </c>
    </row>
    <row r="2489" spans="6:6" x14ac:dyDescent="0.45">
      <c r="F2489" s="89" t="str">
        <f>IF(B2489="","",IF(E2489="Each",D2489/C2489,IF(E2489="Count",$H$5*D2489/C2489,IF(E2489="Area",ROUNDUP(D2489/(VLOOKUP(B2489,Reference!$H$70:$AL$112,M2489,FALSE)*(C2489/$H$6)),2),ROUNDUP(D2489/(VLOOKUP(B2489,Reference!$H$70:$AL$112,M2489,FALSE)*C2489),2)))))</f>
        <v/>
      </c>
    </row>
    <row r="2490" spans="6:6" x14ac:dyDescent="0.45">
      <c r="F2490" s="89" t="str">
        <f>IF(B2490="","",IF(E2490="Each",D2490/C2490,IF(E2490="Count",$H$5*D2490/C2490,IF(E2490="Area",ROUNDUP(D2490/(VLOOKUP(B2490,Reference!$H$70:$AL$112,M2490,FALSE)*(C2490/$H$6)),2),ROUNDUP(D2490/(VLOOKUP(B2490,Reference!$H$70:$AL$112,M2490,FALSE)*C2490),2)))))</f>
        <v/>
      </c>
    </row>
    <row r="2491" spans="6:6" x14ac:dyDescent="0.45">
      <c r="F2491" s="89" t="str">
        <f>IF(B2491="","",IF(E2491="Each",D2491/C2491,IF(E2491="Count",$H$5*D2491/C2491,IF(E2491="Area",ROUNDUP(D2491/(VLOOKUP(B2491,Reference!$H$70:$AL$112,M2491,FALSE)*(C2491/$H$6)),2),ROUNDUP(D2491/(VLOOKUP(B2491,Reference!$H$70:$AL$112,M2491,FALSE)*C2491),2)))))</f>
        <v/>
      </c>
    </row>
  </sheetData>
  <sheetProtection algorithmName="SHA-512" hashValue="dzQdVpBakFyNWhq9tw+W4dagsj15RWxrLu/I8U62V+zrQxl+3BG74eGma4wRShoL/gFZZH6GgqgZUjsIR1ugVg==" saltValue="K0BIy/M4ngZnD3q3/N8ivQ==" spinCount="100000" sheet="1" objects="1" scenarios="1"/>
  <mergeCells count="1">
    <mergeCell ref="A2:C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4F26CCE7-7698-4BFC-B6C7-2456A325A9CE}">
          <x14:formula1>
            <xm:f>Reference!$A$48:$A$51</xm:f>
          </x14:formula1>
          <xm:sqref>F2</xm:sqref>
        </x14:dataValidation>
        <x14:dataValidation type="list" allowBlank="1" showInputMessage="1" showErrorMessage="1" xr:uid="{F927E88C-E0C6-4DC5-BA2F-13F094ED8745}">
          <x14:formula1>
            <xm:f>Reference!$B$48:$B$53</xm:f>
          </x14:formula1>
          <xm:sqref>F3</xm:sqref>
        </x14:dataValidation>
        <x14:dataValidation type="list" allowBlank="1" showInputMessage="1" showErrorMessage="1" xr:uid="{229B8CBC-8A35-4EC6-85F2-A9804B8CCFA8}">
          <x14:formula1>
            <xm:f>Reference!$C$48:$C$51</xm:f>
          </x14:formula1>
          <xm:sqref>F4</xm:sqref>
        </x14:dataValidation>
        <x14:dataValidation type="list" allowBlank="1" showInputMessage="1" showErrorMessage="1" xr:uid="{7E3D2D12-E430-4A87-8889-7C03A7FABF07}">
          <x14:formula1>
            <xm:f>Reference!$D$48:$D$53</xm:f>
          </x14:formula1>
          <xm:sqref>F6</xm:sqref>
        </x14:dataValidation>
        <x14:dataValidation type="list" allowBlank="1" showInputMessage="1" showErrorMessage="1" xr:uid="{1E56AD21-1610-4A32-BF86-292E847EE758}">
          <x14:formula1>
            <xm:f>Reference!$F$48:$F$51</xm:f>
          </x14:formula1>
          <xm:sqref>F5</xm:sqref>
        </x14:dataValidation>
        <x14:dataValidation type="list" allowBlank="1" showInputMessage="1" showErrorMessage="1" xr:uid="{C2A94E89-BD9E-485A-883C-B628F98FC741}">
          <x14:formula1>
            <xm:f>Reference!$E$48:$E$54</xm:f>
          </x14:formula1>
          <xm:sqref>F7</xm:sqref>
        </x14:dataValidation>
        <x14:dataValidation type="list" allowBlank="1" showInputMessage="1" showErrorMessage="1" xr:uid="{E049CA03-07A4-4F8C-B468-F0B7E9CC6451}">
          <x14:formula1>
            <xm:f>Reference!$B$3:$B$43</xm:f>
          </x14:formula1>
          <xm:sqref>B11:B1048576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14CEF-07B4-45D5-9EA1-9BA19AFE4CB2}">
  <dimension ref="A2:AL112"/>
  <sheetViews>
    <sheetView zoomScale="90" zoomScaleNormal="90" workbookViewId="0">
      <selection activeCell="C41" sqref="A1:XFD1048576"/>
    </sheetView>
  </sheetViews>
  <sheetFormatPr defaultRowHeight="14.25" x14ac:dyDescent="0.45"/>
  <cols>
    <col min="1" max="1" width="13.1328125" customWidth="1"/>
    <col min="2" max="2" width="16.46484375" customWidth="1"/>
    <col min="3" max="3" width="11.73046875" customWidth="1"/>
    <col min="4" max="4" width="16.33203125" customWidth="1"/>
    <col min="5" max="5" width="9.9296875" customWidth="1"/>
    <col min="6" max="6" width="9.9296875" style="55" customWidth="1"/>
    <col min="7" max="7" width="9.9296875" customWidth="1"/>
    <col min="8" max="8" width="16" customWidth="1"/>
    <col min="9" max="9" width="11.59765625" bestFit="1" customWidth="1"/>
    <col min="10" max="10" width="13.19921875" customWidth="1"/>
    <col min="11" max="11" width="12.53125" customWidth="1"/>
    <col min="12" max="12" width="14.6640625" customWidth="1"/>
    <col min="13" max="13" width="15.73046875" customWidth="1"/>
    <col min="14" max="14" width="16.46484375" customWidth="1"/>
    <col min="15" max="15" width="13.6640625" customWidth="1"/>
    <col min="16" max="16" width="11.46484375" customWidth="1"/>
    <col min="17" max="17" width="12.19921875" customWidth="1"/>
    <col min="18" max="18" width="11.796875" customWidth="1"/>
    <col min="19" max="19" width="11.53125" customWidth="1"/>
    <col min="20" max="20" width="13.19921875" customWidth="1"/>
    <col min="21" max="21" width="12.53125" customWidth="1"/>
    <col min="22" max="22" width="12.796875" customWidth="1"/>
    <col min="23" max="23" width="17.06640625" customWidth="1"/>
    <col min="24" max="24" width="17.33203125" customWidth="1"/>
    <col min="28" max="28" width="9.59765625" customWidth="1"/>
  </cols>
  <sheetData>
    <row r="2" spans="1:38" ht="14.65" thickBot="1" x14ac:dyDescent="0.5">
      <c r="B2" s="1" t="s">
        <v>0</v>
      </c>
      <c r="H2" s="1" t="s">
        <v>26</v>
      </c>
      <c r="X2" s="1" t="s">
        <v>26</v>
      </c>
    </row>
    <row r="3" spans="1:38" x14ac:dyDescent="0.45">
      <c r="A3" s="2" t="s">
        <v>24</v>
      </c>
      <c r="B3" s="2" t="s">
        <v>48</v>
      </c>
      <c r="C3" s="2" t="s">
        <v>39</v>
      </c>
      <c r="H3" s="9" t="s">
        <v>27</v>
      </c>
      <c r="I3" s="10" t="s">
        <v>1</v>
      </c>
      <c r="J3" s="10" t="s">
        <v>4</v>
      </c>
      <c r="K3" s="10" t="s">
        <v>5</v>
      </c>
      <c r="L3" s="11" t="s">
        <v>65</v>
      </c>
      <c r="M3" s="78"/>
      <c r="X3" s="9" t="s">
        <v>27</v>
      </c>
      <c r="Y3" s="10" t="s">
        <v>1</v>
      </c>
      <c r="Z3" s="10" t="s">
        <v>4</v>
      </c>
      <c r="AA3" s="10" t="s">
        <v>5</v>
      </c>
      <c r="AB3" s="10" t="s">
        <v>6</v>
      </c>
      <c r="AC3" s="11" t="s">
        <v>7</v>
      </c>
    </row>
    <row r="4" spans="1:38" x14ac:dyDescent="0.45">
      <c r="A4" s="2"/>
      <c r="B4" s="2" t="s">
        <v>49</v>
      </c>
      <c r="C4" s="2" t="s">
        <v>39</v>
      </c>
      <c r="H4" s="12" t="s">
        <v>1</v>
      </c>
      <c r="I4" s="5">
        <v>1</v>
      </c>
      <c r="J4" s="6">
        <v>16</v>
      </c>
      <c r="K4" s="6">
        <v>0.45359237000000002</v>
      </c>
      <c r="L4" s="13">
        <v>4.5359236999999997</v>
      </c>
      <c r="M4" s="78"/>
      <c r="X4" s="12" t="s">
        <v>1</v>
      </c>
      <c r="Y4" s="5">
        <v>1</v>
      </c>
      <c r="Z4" s="6">
        <v>16</v>
      </c>
      <c r="AA4" s="6">
        <v>0.45359237000000002</v>
      </c>
      <c r="AB4" s="6">
        <v>453.59237000000002</v>
      </c>
      <c r="AC4" s="13">
        <v>453592.37</v>
      </c>
    </row>
    <row r="5" spans="1:38" x14ac:dyDescent="0.45">
      <c r="A5" s="2"/>
      <c r="B5" s="2" t="s">
        <v>50</v>
      </c>
      <c r="C5" s="2" t="s">
        <v>39</v>
      </c>
      <c r="H5" s="12" t="s">
        <v>4</v>
      </c>
      <c r="I5" s="7">
        <f>1/16</f>
        <v>6.25E-2</v>
      </c>
      <c r="J5" s="8">
        <v>1</v>
      </c>
      <c r="K5" s="8">
        <f>K4/J4</f>
        <v>2.8349523125000001E-2</v>
      </c>
      <c r="L5" s="14">
        <f>K5*10</f>
        <v>0.28349523125000003</v>
      </c>
      <c r="M5" s="78"/>
      <c r="X5" s="12" t="s">
        <v>4</v>
      </c>
      <c r="Y5" s="7">
        <f>1/16</f>
        <v>6.25E-2</v>
      </c>
      <c r="Z5" s="8">
        <v>1</v>
      </c>
      <c r="AA5" s="8">
        <f>AA4/Z4</f>
        <v>2.8349523125000001E-2</v>
      </c>
      <c r="AB5" s="8">
        <f>AA5*1000</f>
        <v>28.349523125000001</v>
      </c>
      <c r="AC5" s="14">
        <f>AB5*1000</f>
        <v>28349.523125</v>
      </c>
    </row>
    <row r="6" spans="1:38" x14ac:dyDescent="0.45">
      <c r="A6" s="2"/>
      <c r="B6" s="2" t="s">
        <v>67</v>
      </c>
      <c r="C6" s="2" t="s">
        <v>39</v>
      </c>
      <c r="H6" s="12" t="s">
        <v>5</v>
      </c>
      <c r="I6" s="7">
        <f>1/K4</f>
        <v>2.2046226218487757</v>
      </c>
      <c r="J6" s="8">
        <f>1/K5</f>
        <v>35.273961949580411</v>
      </c>
      <c r="K6" s="8">
        <v>1</v>
      </c>
      <c r="L6" s="14">
        <v>10</v>
      </c>
      <c r="M6" s="78"/>
      <c r="X6" s="12" t="s">
        <v>5</v>
      </c>
      <c r="Y6" s="7">
        <f>1/AA4</f>
        <v>2.2046226218487757</v>
      </c>
      <c r="Z6" s="8">
        <f>1/AA5</f>
        <v>35.273961949580411</v>
      </c>
      <c r="AA6" s="8">
        <v>1</v>
      </c>
      <c r="AB6" s="8">
        <v>1000</v>
      </c>
      <c r="AC6" s="14">
        <v>1000000</v>
      </c>
    </row>
    <row r="7" spans="1:38" x14ac:dyDescent="0.45">
      <c r="A7" s="2"/>
      <c r="B7" s="2" t="s">
        <v>68</v>
      </c>
      <c r="C7" s="2" t="s">
        <v>39</v>
      </c>
      <c r="H7" s="12" t="s">
        <v>6</v>
      </c>
      <c r="I7" s="7">
        <f>1/L4</f>
        <v>0.22046226218487761</v>
      </c>
      <c r="J7" s="8">
        <f>1/L5</f>
        <v>3.5273961949580408</v>
      </c>
      <c r="K7" s="8">
        <v>1E-3</v>
      </c>
      <c r="L7" s="14">
        <v>0.01</v>
      </c>
      <c r="M7" s="78"/>
      <c r="X7" s="12" t="s">
        <v>6</v>
      </c>
      <c r="Y7" s="7">
        <f>1/AB4</f>
        <v>2.2046226218487759E-3</v>
      </c>
      <c r="Z7" s="8">
        <f>1/AB5</f>
        <v>3.5273961949580414E-2</v>
      </c>
      <c r="AA7" s="8">
        <v>1E-3</v>
      </c>
      <c r="AB7" s="8">
        <v>1</v>
      </c>
      <c r="AC7" s="14">
        <v>1000</v>
      </c>
    </row>
    <row r="8" spans="1:38" ht="14.65" thickBot="1" x14ac:dyDescent="0.5">
      <c r="A8" s="3" t="s">
        <v>30</v>
      </c>
      <c r="B8" s="3" t="s">
        <v>10</v>
      </c>
      <c r="C8" s="3" t="s">
        <v>30</v>
      </c>
      <c r="H8" s="15" t="s">
        <v>7</v>
      </c>
      <c r="I8" s="16">
        <v>2.204622621848776E-6</v>
      </c>
      <c r="J8" s="17">
        <v>3.5273961949580415E-5</v>
      </c>
      <c r="K8" s="17">
        <v>9.9999999999999995E-7</v>
      </c>
      <c r="L8" s="18">
        <v>1.0000000000000001E-5</v>
      </c>
      <c r="M8" s="78"/>
      <c r="X8" s="15" t="s">
        <v>7</v>
      </c>
      <c r="Y8" s="16">
        <f>1/AC4</f>
        <v>2.204622621848776E-6</v>
      </c>
      <c r="Z8" s="17">
        <f>1/AC5</f>
        <v>3.5273961949580415E-5</v>
      </c>
      <c r="AA8" s="17">
        <v>9.9999999999999995E-7</v>
      </c>
      <c r="AB8" s="17">
        <v>1E-3</v>
      </c>
      <c r="AC8" s="18">
        <v>1</v>
      </c>
    </row>
    <row r="9" spans="1:38" x14ac:dyDescent="0.45">
      <c r="A9" s="3"/>
      <c r="B9" s="3" t="s">
        <v>2</v>
      </c>
      <c r="C9" s="3" t="s">
        <v>30</v>
      </c>
    </row>
    <row r="10" spans="1:38" ht="14.65" thickBot="1" x14ac:dyDescent="0.5">
      <c r="A10" s="3"/>
      <c r="B10" s="3" t="s">
        <v>9</v>
      </c>
      <c r="C10" s="3" t="s">
        <v>30</v>
      </c>
      <c r="H10" s="19" t="s">
        <v>29</v>
      </c>
      <c r="X10" s="19" t="s">
        <v>29</v>
      </c>
    </row>
    <row r="11" spans="1:38" x14ac:dyDescent="0.45">
      <c r="A11" s="3"/>
      <c r="B11" s="3" t="s">
        <v>8</v>
      </c>
      <c r="C11" s="3" t="s">
        <v>30</v>
      </c>
      <c r="H11" s="26" t="s">
        <v>27</v>
      </c>
      <c r="I11" s="24" t="s">
        <v>10</v>
      </c>
      <c r="J11" s="24" t="s">
        <v>2</v>
      </c>
      <c r="K11" s="24" t="s">
        <v>9</v>
      </c>
      <c r="L11" s="24" t="s">
        <v>3</v>
      </c>
      <c r="M11" s="24" t="s">
        <v>11</v>
      </c>
      <c r="N11" s="25" t="s">
        <v>43</v>
      </c>
      <c r="O11" s="78"/>
      <c r="P11" s="78"/>
      <c r="Q11" s="78"/>
      <c r="R11" s="78"/>
      <c r="S11" s="78"/>
      <c r="T11" s="78"/>
      <c r="U11" s="78"/>
      <c r="V11" s="78"/>
      <c r="X11" s="26" t="s">
        <v>27</v>
      </c>
      <c r="Y11" s="24" t="s">
        <v>10</v>
      </c>
      <c r="Z11" s="24" t="s">
        <v>2</v>
      </c>
      <c r="AA11" s="24" t="s">
        <v>9</v>
      </c>
      <c r="AB11" s="24" t="s">
        <v>8</v>
      </c>
      <c r="AC11" s="24" t="s">
        <v>3</v>
      </c>
      <c r="AD11" s="24" t="s">
        <v>18</v>
      </c>
      <c r="AE11" s="24" t="s">
        <v>17</v>
      </c>
      <c r="AF11" s="24" t="s">
        <v>14</v>
      </c>
      <c r="AG11" s="24" t="s">
        <v>12</v>
      </c>
      <c r="AH11" s="24" t="s">
        <v>13</v>
      </c>
      <c r="AI11" s="24" t="s">
        <v>11</v>
      </c>
      <c r="AJ11" s="24" t="s">
        <v>15</v>
      </c>
      <c r="AK11" s="24" t="s">
        <v>28</v>
      </c>
      <c r="AL11" s="25" t="s">
        <v>16</v>
      </c>
    </row>
    <row r="12" spans="1:38" x14ac:dyDescent="0.45">
      <c r="A12" s="3"/>
      <c r="B12" s="3" t="s">
        <v>3</v>
      </c>
      <c r="C12" s="3" t="s">
        <v>30</v>
      </c>
      <c r="H12" s="27" t="s">
        <v>10</v>
      </c>
      <c r="I12" s="20">
        <v>1</v>
      </c>
      <c r="J12" s="20">
        <v>4</v>
      </c>
      <c r="K12" s="20">
        <v>8</v>
      </c>
      <c r="L12" s="20">
        <v>128</v>
      </c>
      <c r="M12" s="20">
        <v>3.7854117839999999</v>
      </c>
      <c r="N12" s="21">
        <v>37.854117840000001</v>
      </c>
      <c r="O12" s="78"/>
      <c r="P12" s="78"/>
      <c r="Q12" s="78"/>
      <c r="R12" s="78"/>
      <c r="S12" s="78"/>
      <c r="T12" s="78"/>
      <c r="U12" s="78"/>
      <c r="V12" s="78"/>
      <c r="X12" s="27" t="s">
        <v>10</v>
      </c>
      <c r="Y12" s="20">
        <v>1</v>
      </c>
      <c r="Z12" s="20">
        <v>4</v>
      </c>
      <c r="AA12" s="20">
        <v>8</v>
      </c>
      <c r="AB12" s="20">
        <v>16</v>
      </c>
      <c r="AC12" s="20">
        <v>128</v>
      </c>
      <c r="AD12" s="20">
        <v>256</v>
      </c>
      <c r="AE12" s="20">
        <v>768</v>
      </c>
      <c r="AF12" s="20">
        <f>AG12/9</f>
        <v>1.4853395061728395E-2</v>
      </c>
      <c r="AG12" s="20">
        <f>AH12/1728</f>
        <v>0.13368055555555555</v>
      </c>
      <c r="AH12" s="20">
        <v>231</v>
      </c>
      <c r="AI12" s="20">
        <f>AH12*AK21*1000</f>
        <v>3.7854117839999999</v>
      </c>
      <c r="AJ12" s="20">
        <f>AI12*1000</f>
        <v>3785.4117839999999</v>
      </c>
      <c r="AK12" s="20">
        <f>AH12*AK21</f>
        <v>3.7854117839999997E-3</v>
      </c>
      <c r="AL12" s="21">
        <f>AK12*1000000</f>
        <v>3785.4117839999999</v>
      </c>
    </row>
    <row r="13" spans="1:38" x14ac:dyDescent="0.45">
      <c r="A13" s="3"/>
      <c r="B13" s="3" t="s">
        <v>18</v>
      </c>
      <c r="C13" s="3" t="s">
        <v>30</v>
      </c>
      <c r="H13" s="27" t="s">
        <v>2</v>
      </c>
      <c r="I13" s="20">
        <v>0.25</v>
      </c>
      <c r="J13" s="20">
        <v>1</v>
      </c>
      <c r="K13" s="20">
        <v>2</v>
      </c>
      <c r="L13" s="20">
        <v>32</v>
      </c>
      <c r="M13" s="20">
        <v>0.94635294599999997</v>
      </c>
      <c r="N13" s="21">
        <v>9.4635294600000002</v>
      </c>
      <c r="O13" s="78"/>
      <c r="P13" s="78"/>
      <c r="Q13" s="78"/>
      <c r="R13" s="78"/>
      <c r="S13" s="78"/>
      <c r="T13" s="78"/>
      <c r="U13" s="78"/>
      <c r="V13" s="78"/>
      <c r="X13" s="27" t="s">
        <v>2</v>
      </c>
      <c r="Y13" s="20">
        <v>0.25</v>
      </c>
      <c r="Z13" s="20">
        <v>1</v>
      </c>
      <c r="AA13" s="20">
        <v>2</v>
      </c>
      <c r="AB13" s="20">
        <v>4</v>
      </c>
      <c r="AC13" s="20">
        <v>32</v>
      </c>
      <c r="AD13" s="20">
        <v>64</v>
      </c>
      <c r="AE13" s="20">
        <v>192</v>
      </c>
      <c r="AF13" s="20">
        <f>AF12/4</f>
        <v>3.7133487654320988E-3</v>
      </c>
      <c r="AG13" s="20">
        <f t="shared" ref="AG13:AL13" si="0">AG12/4</f>
        <v>3.3420138888888888E-2</v>
      </c>
      <c r="AH13" s="20">
        <f t="shared" si="0"/>
        <v>57.75</v>
      </c>
      <c r="AI13" s="20">
        <f t="shared" si="0"/>
        <v>0.94635294599999997</v>
      </c>
      <c r="AJ13" s="20">
        <f t="shared" si="0"/>
        <v>946.35294599999997</v>
      </c>
      <c r="AK13" s="20">
        <f t="shared" si="0"/>
        <v>9.4635294599999993E-4</v>
      </c>
      <c r="AL13" s="21">
        <f t="shared" si="0"/>
        <v>946.35294599999997</v>
      </c>
    </row>
    <row r="14" spans="1:38" x14ac:dyDescent="0.45">
      <c r="A14" s="3"/>
      <c r="B14" s="3" t="s">
        <v>17</v>
      </c>
      <c r="C14" s="3" t="s">
        <v>30</v>
      </c>
      <c r="H14" s="27" t="s">
        <v>9</v>
      </c>
      <c r="I14" s="20">
        <v>0.125</v>
      </c>
      <c r="J14" s="20">
        <v>0.5</v>
      </c>
      <c r="K14" s="20">
        <v>1</v>
      </c>
      <c r="L14" s="20">
        <v>16</v>
      </c>
      <c r="M14" s="20">
        <v>0.47317647299999999</v>
      </c>
      <c r="N14" s="21">
        <v>4.7317647300000001</v>
      </c>
      <c r="O14" s="78"/>
      <c r="P14" s="78"/>
      <c r="Q14" s="78"/>
      <c r="R14" s="78"/>
      <c r="S14" s="78"/>
      <c r="T14" s="78"/>
      <c r="U14" s="78"/>
      <c r="V14" s="78"/>
      <c r="X14" s="27" t="s">
        <v>9</v>
      </c>
      <c r="Y14" s="20">
        <f>Y13/2</f>
        <v>0.125</v>
      </c>
      <c r="Z14" s="20">
        <f t="shared" ref="Z14:AL14" si="1">Z13/2</f>
        <v>0.5</v>
      </c>
      <c r="AA14" s="20">
        <f t="shared" si="1"/>
        <v>1</v>
      </c>
      <c r="AB14" s="20">
        <f t="shared" si="1"/>
        <v>2</v>
      </c>
      <c r="AC14" s="20">
        <f t="shared" si="1"/>
        <v>16</v>
      </c>
      <c r="AD14" s="20">
        <f t="shared" si="1"/>
        <v>32</v>
      </c>
      <c r="AE14" s="20">
        <f t="shared" si="1"/>
        <v>96</v>
      </c>
      <c r="AF14" s="20">
        <f t="shared" si="1"/>
        <v>1.8566743827160494E-3</v>
      </c>
      <c r="AG14" s="20">
        <f t="shared" si="1"/>
        <v>1.6710069444444444E-2</v>
      </c>
      <c r="AH14" s="20">
        <f t="shared" si="1"/>
        <v>28.875</v>
      </c>
      <c r="AI14" s="20">
        <f t="shared" si="1"/>
        <v>0.47317647299999999</v>
      </c>
      <c r="AJ14" s="20">
        <f t="shared" si="1"/>
        <v>473.17647299999999</v>
      </c>
      <c r="AK14" s="20">
        <f t="shared" si="1"/>
        <v>4.7317647299999996E-4</v>
      </c>
      <c r="AL14" s="21">
        <f t="shared" si="1"/>
        <v>473.17647299999999</v>
      </c>
    </row>
    <row r="15" spans="1:38" x14ac:dyDescent="0.45">
      <c r="A15" s="3"/>
      <c r="B15" s="3" t="s">
        <v>14</v>
      </c>
      <c r="C15" s="3" t="s">
        <v>30</v>
      </c>
      <c r="H15" s="27" t="s">
        <v>8</v>
      </c>
      <c r="I15" s="20">
        <v>6.25E-2</v>
      </c>
      <c r="J15" s="20">
        <v>0.25</v>
      </c>
      <c r="K15" s="20">
        <v>0.5</v>
      </c>
      <c r="L15" s="20">
        <v>8</v>
      </c>
      <c r="M15" s="20">
        <v>0.23658823649999999</v>
      </c>
      <c r="N15" s="21">
        <v>2.365882365</v>
      </c>
      <c r="O15" s="78"/>
      <c r="P15" s="78"/>
      <c r="Q15" s="78"/>
      <c r="R15" s="78"/>
      <c r="S15" s="78"/>
      <c r="T15" s="78"/>
      <c r="U15" s="78"/>
      <c r="V15" s="78"/>
      <c r="X15" s="27" t="s">
        <v>8</v>
      </c>
      <c r="Y15" s="20">
        <f>Y14/2</f>
        <v>6.25E-2</v>
      </c>
      <c r="Z15" s="20">
        <f t="shared" ref="Z15:AL15" si="2">Z14/2</f>
        <v>0.25</v>
      </c>
      <c r="AA15" s="20">
        <f t="shared" si="2"/>
        <v>0.5</v>
      </c>
      <c r="AB15" s="20">
        <f t="shared" si="2"/>
        <v>1</v>
      </c>
      <c r="AC15" s="20">
        <f t="shared" si="2"/>
        <v>8</v>
      </c>
      <c r="AD15" s="20">
        <f t="shared" si="2"/>
        <v>16</v>
      </c>
      <c r="AE15" s="20">
        <f t="shared" si="2"/>
        <v>48</v>
      </c>
      <c r="AF15" s="20">
        <f t="shared" si="2"/>
        <v>9.2833719135802469E-4</v>
      </c>
      <c r="AG15" s="20">
        <f t="shared" si="2"/>
        <v>8.355034722222222E-3</v>
      </c>
      <c r="AH15" s="20">
        <f t="shared" si="2"/>
        <v>14.4375</v>
      </c>
      <c r="AI15" s="20">
        <f t="shared" si="2"/>
        <v>0.23658823649999999</v>
      </c>
      <c r="AJ15" s="20">
        <f t="shared" si="2"/>
        <v>236.58823649999999</v>
      </c>
      <c r="AK15" s="20">
        <f t="shared" si="2"/>
        <v>2.3658823649999998E-4</v>
      </c>
      <c r="AL15" s="21">
        <f t="shared" si="2"/>
        <v>236.58823649999999</v>
      </c>
    </row>
    <row r="16" spans="1:38" x14ac:dyDescent="0.45">
      <c r="A16" s="3"/>
      <c r="B16" s="3" t="s">
        <v>12</v>
      </c>
      <c r="C16" s="3" t="s">
        <v>30</v>
      </c>
      <c r="H16" s="27" t="s">
        <v>3</v>
      </c>
      <c r="I16" s="20">
        <v>7.8125E-3</v>
      </c>
      <c r="J16" s="20">
        <v>3.125E-2</v>
      </c>
      <c r="K16" s="20">
        <v>6.25E-2</v>
      </c>
      <c r="L16" s="20">
        <v>1</v>
      </c>
      <c r="M16" s="20">
        <v>2.9573529562499999E-2</v>
      </c>
      <c r="N16" s="21">
        <v>0.29573529562500001</v>
      </c>
      <c r="O16" s="78"/>
      <c r="P16" s="78"/>
      <c r="Q16" s="78"/>
      <c r="R16" s="78"/>
      <c r="S16" s="78"/>
      <c r="T16" s="78"/>
      <c r="U16" s="78"/>
      <c r="V16" s="78"/>
      <c r="X16" s="27" t="s">
        <v>3</v>
      </c>
      <c r="Y16" s="20">
        <f>Y15/8</f>
        <v>7.8125E-3</v>
      </c>
      <c r="Z16" s="20">
        <f t="shared" ref="Z16:AL16" si="3">Z15/8</f>
        <v>3.125E-2</v>
      </c>
      <c r="AA16" s="20">
        <f t="shared" si="3"/>
        <v>6.25E-2</v>
      </c>
      <c r="AB16" s="20">
        <f t="shared" si="3"/>
        <v>0.125</v>
      </c>
      <c r="AC16" s="20">
        <f t="shared" si="3"/>
        <v>1</v>
      </c>
      <c r="AD16" s="20">
        <f t="shared" si="3"/>
        <v>2</v>
      </c>
      <c r="AE16" s="20">
        <f t="shared" si="3"/>
        <v>6</v>
      </c>
      <c r="AF16" s="20">
        <f t="shared" si="3"/>
        <v>1.1604214891975309E-4</v>
      </c>
      <c r="AG16" s="20">
        <f t="shared" si="3"/>
        <v>1.0443793402777778E-3</v>
      </c>
      <c r="AH16" s="20">
        <f t="shared" si="3"/>
        <v>1.8046875</v>
      </c>
      <c r="AI16" s="20">
        <f t="shared" si="3"/>
        <v>2.9573529562499999E-2</v>
      </c>
      <c r="AJ16" s="20">
        <f t="shared" si="3"/>
        <v>29.573529562499999</v>
      </c>
      <c r="AK16" s="20">
        <f t="shared" si="3"/>
        <v>2.9573529562499998E-5</v>
      </c>
      <c r="AL16" s="21">
        <f t="shared" si="3"/>
        <v>29.573529562499999</v>
      </c>
    </row>
    <row r="17" spans="1:38" x14ac:dyDescent="0.45">
      <c r="A17" s="3"/>
      <c r="B17" s="3" t="s">
        <v>13</v>
      </c>
      <c r="C17" s="3" t="s">
        <v>30</v>
      </c>
      <c r="H17" s="27" t="s">
        <v>18</v>
      </c>
      <c r="I17" s="20">
        <v>3.90625E-3</v>
      </c>
      <c r="J17" s="20">
        <v>1.5625E-2</v>
      </c>
      <c r="K17" s="20">
        <v>3.125E-2</v>
      </c>
      <c r="L17" s="20">
        <v>0.5</v>
      </c>
      <c r="M17" s="20">
        <v>1.478676478125E-2</v>
      </c>
      <c r="N17" s="21">
        <v>0.1478676478125</v>
      </c>
      <c r="O17" s="78"/>
      <c r="P17" s="78"/>
      <c r="Q17" s="78"/>
      <c r="R17" s="78"/>
      <c r="S17" s="78"/>
      <c r="T17" s="78"/>
      <c r="U17" s="78"/>
      <c r="V17" s="78"/>
      <c r="X17" s="27" t="s">
        <v>18</v>
      </c>
      <c r="Y17" s="20">
        <f>Y16/2</f>
        <v>3.90625E-3</v>
      </c>
      <c r="Z17" s="20">
        <f t="shared" ref="Z17:AL17" si="4">Z16/2</f>
        <v>1.5625E-2</v>
      </c>
      <c r="AA17" s="20">
        <f t="shared" si="4"/>
        <v>3.125E-2</v>
      </c>
      <c r="AB17" s="20">
        <f t="shared" si="4"/>
        <v>6.25E-2</v>
      </c>
      <c r="AC17" s="20">
        <f t="shared" si="4"/>
        <v>0.5</v>
      </c>
      <c r="AD17" s="20">
        <f t="shared" si="4"/>
        <v>1</v>
      </c>
      <c r="AE17" s="20">
        <f t="shared" si="4"/>
        <v>3</v>
      </c>
      <c r="AF17" s="20">
        <f t="shared" si="4"/>
        <v>5.8021074459876543E-5</v>
      </c>
      <c r="AG17" s="20">
        <f t="shared" si="4"/>
        <v>5.2218967013888888E-4</v>
      </c>
      <c r="AH17" s="20">
        <f t="shared" si="4"/>
        <v>0.90234375</v>
      </c>
      <c r="AI17" s="20">
        <f t="shared" si="4"/>
        <v>1.478676478125E-2</v>
      </c>
      <c r="AJ17" s="20">
        <f t="shared" si="4"/>
        <v>14.78676478125</v>
      </c>
      <c r="AK17" s="20">
        <f t="shared" si="4"/>
        <v>1.4786764781249999E-5</v>
      </c>
      <c r="AL17" s="21">
        <f t="shared" si="4"/>
        <v>14.78676478125</v>
      </c>
    </row>
    <row r="18" spans="1:38" x14ac:dyDescent="0.45">
      <c r="A18" s="3"/>
      <c r="B18" s="3" t="s">
        <v>11</v>
      </c>
      <c r="C18" s="3" t="s">
        <v>30</v>
      </c>
      <c r="H18" s="27" t="s">
        <v>17</v>
      </c>
      <c r="I18" s="20">
        <v>1.3020833333333333E-3</v>
      </c>
      <c r="J18" s="20">
        <v>5.208333333333333E-3</v>
      </c>
      <c r="K18" s="20">
        <v>1.0416666666666666E-2</v>
      </c>
      <c r="L18" s="20">
        <v>0.16666666666666666</v>
      </c>
      <c r="M18" s="20">
        <v>4.9289215937499999E-3</v>
      </c>
      <c r="N18" s="21">
        <v>4.9289215937499999E-2</v>
      </c>
      <c r="O18" s="78"/>
      <c r="P18" s="78"/>
      <c r="Q18" s="78"/>
      <c r="R18" s="78"/>
      <c r="S18" s="78"/>
      <c r="T18" s="78"/>
      <c r="U18" s="78"/>
      <c r="V18" s="78"/>
      <c r="X18" s="27" t="s">
        <v>17</v>
      </c>
      <c r="Y18" s="20">
        <f>Y17/3</f>
        <v>1.3020833333333333E-3</v>
      </c>
      <c r="Z18" s="20">
        <f t="shared" ref="Z18:AL18" si="5">Z17/3</f>
        <v>5.208333333333333E-3</v>
      </c>
      <c r="AA18" s="20">
        <f t="shared" si="5"/>
        <v>1.0416666666666666E-2</v>
      </c>
      <c r="AB18" s="20">
        <f t="shared" si="5"/>
        <v>2.0833333333333332E-2</v>
      </c>
      <c r="AC18" s="20">
        <f t="shared" si="5"/>
        <v>0.16666666666666666</v>
      </c>
      <c r="AD18" s="20">
        <f t="shared" si="5"/>
        <v>0.33333333333333331</v>
      </c>
      <c r="AE18" s="20">
        <f t="shared" si="5"/>
        <v>1</v>
      </c>
      <c r="AF18" s="20">
        <f t="shared" si="5"/>
        <v>1.9340358153292181E-5</v>
      </c>
      <c r="AG18" s="20">
        <f t="shared" si="5"/>
        <v>1.7406322337962962E-4</v>
      </c>
      <c r="AH18" s="20">
        <f t="shared" si="5"/>
        <v>0.30078125</v>
      </c>
      <c r="AI18" s="20">
        <f t="shared" si="5"/>
        <v>4.9289215937499999E-3</v>
      </c>
      <c r="AJ18" s="20">
        <f t="shared" si="5"/>
        <v>4.9289215937500002</v>
      </c>
      <c r="AK18" s="20">
        <f t="shared" si="5"/>
        <v>4.9289215937499996E-6</v>
      </c>
      <c r="AL18" s="21">
        <f t="shared" si="5"/>
        <v>4.9289215937500002</v>
      </c>
    </row>
    <row r="19" spans="1:38" x14ac:dyDescent="0.45">
      <c r="A19" s="3"/>
      <c r="B19" s="3" t="s">
        <v>15</v>
      </c>
      <c r="C19" s="3" t="s">
        <v>30</v>
      </c>
      <c r="H19" s="27" t="s">
        <v>14</v>
      </c>
      <c r="I19" s="20">
        <v>67.324675324675326</v>
      </c>
      <c r="J19" s="20">
        <v>269.2987012987013</v>
      </c>
      <c r="K19" s="20">
        <v>538.59740259740261</v>
      </c>
      <c r="L19" s="20">
        <v>8617.5584415584417</v>
      </c>
      <c r="M19" s="20">
        <v>254.851619328</v>
      </c>
      <c r="N19" s="21">
        <v>2548.5161932800002</v>
      </c>
      <c r="O19" s="78"/>
      <c r="P19" s="78"/>
      <c r="Q19" s="78"/>
      <c r="R19" s="78"/>
      <c r="S19" s="78"/>
      <c r="T19" s="78"/>
      <c r="U19" s="78"/>
      <c r="V19" s="78"/>
      <c r="X19" s="27" t="s">
        <v>14</v>
      </c>
      <c r="Y19" s="20">
        <f>1/AF12</f>
        <v>67.324675324675326</v>
      </c>
      <c r="Z19" s="20">
        <f>1/AF13</f>
        <v>269.2987012987013</v>
      </c>
      <c r="AA19" s="20">
        <f>1/AF14</f>
        <v>538.59740259740261</v>
      </c>
      <c r="AB19" s="20">
        <f>2*AA19</f>
        <v>1077.1948051948052</v>
      </c>
      <c r="AC19" s="20">
        <f>8*AB19</f>
        <v>8617.5584415584417</v>
      </c>
      <c r="AD19" s="20">
        <f>2*AC19</f>
        <v>17235.116883116883</v>
      </c>
      <c r="AE19" s="20">
        <f>3*AD19</f>
        <v>51705.35064935065</v>
      </c>
      <c r="AF19" s="20">
        <v>1</v>
      </c>
      <c r="AG19" s="20">
        <v>27</v>
      </c>
      <c r="AH19" s="20">
        <v>46656</v>
      </c>
      <c r="AI19" s="20">
        <f>AI12/AF12</f>
        <v>254.851619328</v>
      </c>
      <c r="AJ19" s="20">
        <f>AJ12/AF12</f>
        <v>254851.619328</v>
      </c>
      <c r="AK19" s="20">
        <f>AK20*AG19</f>
        <v>0.76455485798399991</v>
      </c>
      <c r="AL19" s="21">
        <f>AL20*AG19</f>
        <v>764554.857984</v>
      </c>
    </row>
    <row r="20" spans="1:38" x14ac:dyDescent="0.45">
      <c r="A20" s="3"/>
      <c r="B20" s="3" t="s">
        <v>28</v>
      </c>
      <c r="C20" s="3" t="s">
        <v>30</v>
      </c>
      <c r="H20" s="27" t="s">
        <v>12</v>
      </c>
      <c r="I20" s="20">
        <v>7.4805194805194803</v>
      </c>
      <c r="J20" s="20">
        <v>29.922077922077921</v>
      </c>
      <c r="K20" s="20">
        <v>59.844155844155843</v>
      </c>
      <c r="L20" s="20">
        <v>957.50649350649348</v>
      </c>
      <c r="M20" s="20">
        <v>28.316846592000001</v>
      </c>
      <c r="N20" s="21">
        <v>283.16846592000002</v>
      </c>
      <c r="O20" s="78"/>
      <c r="P20" s="78"/>
      <c r="Q20" s="78"/>
      <c r="R20" s="78"/>
      <c r="S20" s="78"/>
      <c r="T20" s="78"/>
      <c r="U20" s="78"/>
      <c r="V20" s="78"/>
      <c r="X20" s="27" t="s">
        <v>12</v>
      </c>
      <c r="Y20" s="20">
        <f>1/AG12</f>
        <v>7.4805194805194803</v>
      </c>
      <c r="Z20" s="20">
        <f>1/AG13</f>
        <v>29.922077922077921</v>
      </c>
      <c r="AA20" s="20">
        <f>1/AG14</f>
        <v>59.844155844155843</v>
      </c>
      <c r="AB20" s="20">
        <f t="shared" ref="AB20:AB25" si="6">2*AA20</f>
        <v>119.68831168831169</v>
      </c>
      <c r="AC20" s="20">
        <f t="shared" ref="AC20:AC25" si="7">8*AB20</f>
        <v>957.50649350649348</v>
      </c>
      <c r="AD20" s="20">
        <f t="shared" ref="AD20:AD25" si="8">2*AC20</f>
        <v>1915.012987012987</v>
      </c>
      <c r="AE20" s="20">
        <f t="shared" ref="AE20:AE25" si="9">3*AD20</f>
        <v>5745.0389610389611</v>
      </c>
      <c r="AF20" s="20">
        <f>1/27</f>
        <v>3.7037037037037035E-2</v>
      </c>
      <c r="AG20" s="20">
        <v>1</v>
      </c>
      <c r="AH20" s="20">
        <v>1728</v>
      </c>
      <c r="AI20" s="20">
        <f>AI12/AG12</f>
        <v>28.316846592000001</v>
      </c>
      <c r="AJ20" s="20">
        <f>AJ12/AG12</f>
        <v>28316.846592000002</v>
      </c>
      <c r="AK20" s="20">
        <f>1/AG24</f>
        <v>2.8316846591999997E-2</v>
      </c>
      <c r="AL20" s="21">
        <f>1/AG25</f>
        <v>28316.846591999998</v>
      </c>
    </row>
    <row r="21" spans="1:38" x14ac:dyDescent="0.45">
      <c r="A21" s="3"/>
      <c r="B21" s="3" t="s">
        <v>16</v>
      </c>
      <c r="C21" s="3" t="s">
        <v>30</v>
      </c>
      <c r="H21" s="27" t="s">
        <v>13</v>
      </c>
      <c r="I21" s="20">
        <v>4.329004329004329E-3</v>
      </c>
      <c r="J21" s="20">
        <v>1.7316017316017316E-2</v>
      </c>
      <c r="K21" s="20">
        <v>3.4632034632034632E-2</v>
      </c>
      <c r="L21" s="20">
        <v>0.55411255411255411</v>
      </c>
      <c r="M21" s="20">
        <v>1.6387064E-2</v>
      </c>
      <c r="N21" s="21">
        <v>0.16387064000000001</v>
      </c>
      <c r="O21" s="78"/>
      <c r="P21" s="78"/>
      <c r="Q21" s="78"/>
      <c r="R21" s="78"/>
      <c r="S21" s="78"/>
      <c r="T21" s="78"/>
      <c r="U21" s="78"/>
      <c r="V21" s="78"/>
      <c r="X21" s="27" t="s">
        <v>13</v>
      </c>
      <c r="Y21" s="20">
        <f>1/AH12</f>
        <v>4.329004329004329E-3</v>
      </c>
      <c r="Z21" s="20">
        <f>1/AH13</f>
        <v>1.7316017316017316E-2</v>
      </c>
      <c r="AA21" s="20">
        <f>1/AH14</f>
        <v>3.4632034632034632E-2</v>
      </c>
      <c r="AB21" s="20">
        <f t="shared" si="6"/>
        <v>6.9264069264069264E-2</v>
      </c>
      <c r="AC21" s="20">
        <f t="shared" si="7"/>
        <v>0.55411255411255411</v>
      </c>
      <c r="AD21" s="20">
        <f t="shared" si="8"/>
        <v>1.1082251082251082</v>
      </c>
      <c r="AE21" s="20">
        <f t="shared" si="9"/>
        <v>3.3246753246753249</v>
      </c>
      <c r="AF21" s="20">
        <f>1/AH19</f>
        <v>2.143347050754458E-5</v>
      </c>
      <c r="AG21" s="20">
        <f>1/AH20</f>
        <v>5.7870370370370367E-4</v>
      </c>
      <c r="AH21" s="20">
        <v>1</v>
      </c>
      <c r="AI21" s="20">
        <f>AI12/AH12</f>
        <v>1.6387064E-2</v>
      </c>
      <c r="AJ21" s="20">
        <f>AJ12/AH12</f>
        <v>16.387063999999999</v>
      </c>
      <c r="AK21" s="20">
        <v>1.6387063999999999E-5</v>
      </c>
      <c r="AL21" s="21">
        <v>16.387063999999999</v>
      </c>
    </row>
    <row r="22" spans="1:38" x14ac:dyDescent="0.45">
      <c r="A22" s="4" t="s">
        <v>25</v>
      </c>
      <c r="B22" s="4" t="s">
        <v>20</v>
      </c>
      <c r="C22" s="4" t="s">
        <v>25</v>
      </c>
      <c r="H22" s="27" t="s">
        <v>11</v>
      </c>
      <c r="I22" s="20">
        <v>0.26417205235814845</v>
      </c>
      <c r="J22" s="20">
        <v>1.0566882094325938</v>
      </c>
      <c r="K22" s="20">
        <v>2.1133764188651876</v>
      </c>
      <c r="L22" s="20">
        <v>33.814022701843001</v>
      </c>
      <c r="M22" s="20">
        <v>1</v>
      </c>
      <c r="N22" s="21">
        <v>10</v>
      </c>
      <c r="O22" s="78"/>
      <c r="P22" s="78"/>
      <c r="Q22" s="78"/>
      <c r="R22" s="78"/>
      <c r="S22" s="78"/>
      <c r="T22" s="78"/>
      <c r="U22" s="78"/>
      <c r="V22" s="78"/>
      <c r="X22" s="27" t="s">
        <v>11</v>
      </c>
      <c r="Y22" s="20">
        <f>1/AI12</f>
        <v>0.26417205235814845</v>
      </c>
      <c r="Z22" s="20">
        <f>1/AI13</f>
        <v>1.0566882094325938</v>
      </c>
      <c r="AA22" s="20">
        <f>1/AI14</f>
        <v>2.1133764188651876</v>
      </c>
      <c r="AB22" s="20">
        <f t="shared" si="6"/>
        <v>4.2267528377303751</v>
      </c>
      <c r="AC22" s="20">
        <f t="shared" si="7"/>
        <v>33.814022701843001</v>
      </c>
      <c r="AD22" s="20">
        <f t="shared" si="8"/>
        <v>67.628045403686002</v>
      </c>
      <c r="AE22" s="20">
        <f t="shared" si="9"/>
        <v>202.88413621105801</v>
      </c>
      <c r="AF22" s="20">
        <f>AF12/AI12</f>
        <v>3.9238518579431765E-3</v>
      </c>
      <c r="AG22" s="20">
        <f>AG12/AI12</f>
        <v>3.5314666721488593E-2</v>
      </c>
      <c r="AH22" s="20">
        <f>AH12/AI12</f>
        <v>61.023744094732287</v>
      </c>
      <c r="AI22" s="20">
        <v>1</v>
      </c>
      <c r="AJ22" s="20">
        <v>1000</v>
      </c>
      <c r="AK22" s="20">
        <v>1E-3</v>
      </c>
      <c r="AL22" s="21">
        <v>1000</v>
      </c>
    </row>
    <row r="23" spans="1:38" x14ac:dyDescent="0.45">
      <c r="A23" s="4"/>
      <c r="B23" s="4" t="s">
        <v>19</v>
      </c>
      <c r="C23" s="4" t="s">
        <v>25</v>
      </c>
      <c r="H23" s="27" t="s">
        <v>15</v>
      </c>
      <c r="I23" s="20">
        <v>2.6417205235814843E-4</v>
      </c>
      <c r="J23" s="20">
        <v>1.0566882094325937E-3</v>
      </c>
      <c r="K23" s="20">
        <v>2.1133764188651875E-3</v>
      </c>
      <c r="L23" s="20">
        <v>3.3814022701843E-2</v>
      </c>
      <c r="M23" s="20">
        <v>1E-3</v>
      </c>
      <c r="N23" s="21">
        <v>0.01</v>
      </c>
      <c r="O23" s="78"/>
      <c r="P23" s="78"/>
      <c r="Q23" s="78"/>
      <c r="R23" s="78"/>
      <c r="S23" s="78"/>
      <c r="T23" s="78"/>
      <c r="U23" s="78"/>
      <c r="V23" s="78"/>
      <c r="X23" s="27" t="s">
        <v>15</v>
      </c>
      <c r="Y23" s="20">
        <f>1/AJ12</f>
        <v>2.6417205235814843E-4</v>
      </c>
      <c r="Z23" s="20">
        <f>1/AJ13</f>
        <v>1.0566882094325937E-3</v>
      </c>
      <c r="AA23" s="20">
        <f>1/AJ14</f>
        <v>2.1133764188651875E-3</v>
      </c>
      <c r="AB23" s="20">
        <f t="shared" si="6"/>
        <v>4.2267528377303749E-3</v>
      </c>
      <c r="AC23" s="20">
        <f t="shared" si="7"/>
        <v>3.3814022701843E-2</v>
      </c>
      <c r="AD23" s="20">
        <f t="shared" si="8"/>
        <v>6.7628045403685999E-2</v>
      </c>
      <c r="AE23" s="20">
        <f t="shared" si="9"/>
        <v>0.202884136211058</v>
      </c>
      <c r="AF23" s="20">
        <f>AF22/1000</f>
        <v>3.9238518579431763E-6</v>
      </c>
      <c r="AG23" s="20">
        <f t="shared" ref="AG23:AI23" si="10">AG22/1000</f>
        <v>3.5314666721488593E-5</v>
      </c>
      <c r="AH23" s="20">
        <f t="shared" si="10"/>
        <v>6.1023744094732289E-2</v>
      </c>
      <c r="AI23" s="20">
        <f t="shared" si="10"/>
        <v>1E-3</v>
      </c>
      <c r="AJ23" s="20">
        <v>1</v>
      </c>
      <c r="AK23" s="20">
        <f>1/AJ24</f>
        <v>9.9999999999999995E-7</v>
      </c>
      <c r="AL23" s="21">
        <v>1</v>
      </c>
    </row>
    <row r="24" spans="1:38" x14ac:dyDescent="0.45">
      <c r="A24" s="4"/>
      <c r="B24" s="4" t="s">
        <v>21</v>
      </c>
      <c r="C24" s="4" t="s">
        <v>25</v>
      </c>
      <c r="H24" s="27" t="s">
        <v>28</v>
      </c>
      <c r="I24" s="20">
        <v>264.17205235814845</v>
      </c>
      <c r="J24" s="20">
        <v>1056.6882094325938</v>
      </c>
      <c r="K24" s="20">
        <v>2113.3764188651876</v>
      </c>
      <c r="L24" s="20">
        <v>33814.022701843001</v>
      </c>
      <c r="M24" s="20">
        <v>1000</v>
      </c>
      <c r="N24" s="21">
        <v>10000</v>
      </c>
      <c r="O24" s="78"/>
      <c r="P24" s="78"/>
      <c r="Q24" s="78"/>
      <c r="R24" s="78"/>
      <c r="S24" s="78"/>
      <c r="T24" s="78"/>
      <c r="U24" s="78"/>
      <c r="V24" s="78"/>
      <c r="X24" s="27" t="s">
        <v>28</v>
      </c>
      <c r="Y24" s="20">
        <f>1/AK12</f>
        <v>264.17205235814845</v>
      </c>
      <c r="Z24" s="20">
        <f>1/AK13</f>
        <v>1056.6882094325938</v>
      </c>
      <c r="AA24" s="20">
        <f>1/AK14</f>
        <v>2113.3764188651876</v>
      </c>
      <c r="AB24" s="20">
        <f t="shared" si="6"/>
        <v>4226.7528377303752</v>
      </c>
      <c r="AC24" s="20">
        <f t="shared" si="7"/>
        <v>33814.022701843001</v>
      </c>
      <c r="AD24" s="20">
        <f t="shared" si="8"/>
        <v>67628.045403686003</v>
      </c>
      <c r="AE24" s="20">
        <f t="shared" si="9"/>
        <v>202884.13621105801</v>
      </c>
      <c r="AF24" s="20">
        <f>1/AK19</f>
        <v>1.3079506193143924</v>
      </c>
      <c r="AG24" s="20">
        <f>AH24/1728</f>
        <v>35.314666721488592</v>
      </c>
      <c r="AH24" s="20">
        <f>1/AK21</f>
        <v>61023.74409473229</v>
      </c>
      <c r="AI24" s="20">
        <v>1000</v>
      </c>
      <c r="AJ24" s="20">
        <v>1000000</v>
      </c>
      <c r="AK24" s="20">
        <v>1</v>
      </c>
      <c r="AL24" s="21">
        <f>1/AK25</f>
        <v>9.9999999999999995E-7</v>
      </c>
    </row>
    <row r="25" spans="1:38" ht="14.65" thickBot="1" x14ac:dyDescent="0.5">
      <c r="A25" s="4"/>
      <c r="B25" s="4" t="s">
        <v>22</v>
      </c>
      <c r="C25" s="4" t="s">
        <v>25</v>
      </c>
      <c r="H25" s="28" t="s">
        <v>16</v>
      </c>
      <c r="I25" s="22">
        <v>2.6417205235814843E-4</v>
      </c>
      <c r="J25" s="22">
        <v>1.0566882094325937E-3</v>
      </c>
      <c r="K25" s="22">
        <v>2.1133764188651875E-3</v>
      </c>
      <c r="L25" s="22">
        <v>3.3814022701843E-2</v>
      </c>
      <c r="M25" s="22">
        <v>1E-3</v>
      </c>
      <c r="N25" s="21">
        <v>0.01</v>
      </c>
      <c r="O25" s="78"/>
      <c r="P25" s="78"/>
      <c r="Q25" s="78"/>
      <c r="R25" s="78"/>
      <c r="S25" s="78"/>
      <c r="T25" s="78"/>
      <c r="U25" s="78"/>
      <c r="V25" s="78"/>
      <c r="X25" s="28" t="s">
        <v>16</v>
      </c>
      <c r="Y25" s="22">
        <f>1/AL12</f>
        <v>2.6417205235814843E-4</v>
      </c>
      <c r="Z25" s="22">
        <f>1/AL13</f>
        <v>1.0566882094325937E-3</v>
      </c>
      <c r="AA25" s="22">
        <f>1/AL14</f>
        <v>2.1133764188651875E-3</v>
      </c>
      <c r="AB25" s="22">
        <f t="shared" si="6"/>
        <v>4.2267528377303749E-3</v>
      </c>
      <c r="AC25" s="22">
        <f t="shared" si="7"/>
        <v>3.3814022701843E-2</v>
      </c>
      <c r="AD25" s="22">
        <f t="shared" si="8"/>
        <v>6.7628045403685999E-2</v>
      </c>
      <c r="AE25" s="22">
        <f t="shared" si="9"/>
        <v>0.202884136211058</v>
      </c>
      <c r="AF25" s="22">
        <f>1/AL19</f>
        <v>1.3079506193143923E-6</v>
      </c>
      <c r="AG25" s="22">
        <f>AH25/1728</f>
        <v>3.5314666721488593E-5</v>
      </c>
      <c r="AH25" s="22">
        <f>1/AL21</f>
        <v>6.1023744094732289E-2</v>
      </c>
      <c r="AI25" s="22">
        <v>1E-3</v>
      </c>
      <c r="AJ25" s="22">
        <v>1</v>
      </c>
      <c r="AK25" s="22">
        <v>1000000</v>
      </c>
      <c r="AL25" s="23">
        <v>1</v>
      </c>
    </row>
    <row r="26" spans="1:38" x14ac:dyDescent="0.45">
      <c r="A26" s="4"/>
      <c r="B26" s="4" t="s">
        <v>23</v>
      </c>
      <c r="C26" s="4" t="s">
        <v>25</v>
      </c>
    </row>
    <row r="27" spans="1:38" ht="14.65" thickBot="1" x14ac:dyDescent="0.5">
      <c r="A27" s="38" t="s">
        <v>32</v>
      </c>
      <c r="B27" s="38" t="s">
        <v>45</v>
      </c>
      <c r="C27" s="38" t="s">
        <v>32</v>
      </c>
      <c r="H27" s="19" t="s">
        <v>31</v>
      </c>
      <c r="X27" s="19" t="s">
        <v>31</v>
      </c>
    </row>
    <row r="28" spans="1:38" x14ac:dyDescent="0.45">
      <c r="A28" s="38"/>
      <c r="B28" s="38" t="s">
        <v>46</v>
      </c>
      <c r="C28" s="38" t="s">
        <v>32</v>
      </c>
      <c r="H28" s="35" t="s">
        <v>27</v>
      </c>
      <c r="I28" s="33" t="s">
        <v>20</v>
      </c>
      <c r="J28" s="33" t="s">
        <v>19</v>
      </c>
      <c r="K28" s="33" t="s">
        <v>21</v>
      </c>
      <c r="L28" s="33" t="s">
        <v>22</v>
      </c>
      <c r="M28" s="33" t="s">
        <v>51</v>
      </c>
      <c r="N28" s="34" t="s">
        <v>23</v>
      </c>
      <c r="X28" s="35" t="s">
        <v>27</v>
      </c>
      <c r="Y28" s="33" t="s">
        <v>20</v>
      </c>
      <c r="Z28" s="33" t="s">
        <v>19</v>
      </c>
      <c r="AA28" s="33" t="s">
        <v>21</v>
      </c>
      <c r="AB28" s="33" t="s">
        <v>22</v>
      </c>
      <c r="AC28" s="34" t="s">
        <v>23</v>
      </c>
    </row>
    <row r="29" spans="1:38" x14ac:dyDescent="0.45">
      <c r="A29" s="38"/>
      <c r="B29" s="38" t="s">
        <v>47</v>
      </c>
      <c r="C29" s="38" t="s">
        <v>32</v>
      </c>
      <c r="H29" s="36" t="s">
        <v>20</v>
      </c>
      <c r="I29" s="29">
        <v>1</v>
      </c>
      <c r="J29" s="29">
        <v>9</v>
      </c>
      <c r="K29" s="29">
        <v>1296</v>
      </c>
      <c r="L29" s="29">
        <v>0.83612735999999988</v>
      </c>
      <c r="M29" s="29">
        <v>83.612735999999984</v>
      </c>
      <c r="N29" s="30">
        <v>8361.2735999999986</v>
      </c>
      <c r="X29" s="36" t="s">
        <v>20</v>
      </c>
      <c r="Y29" s="29">
        <v>1</v>
      </c>
      <c r="Z29" s="29">
        <v>9</v>
      </c>
      <c r="AA29" s="29">
        <f>Z29*AA30</f>
        <v>1296</v>
      </c>
      <c r="AB29" s="29">
        <f>1/Y32</f>
        <v>0.83612735999999988</v>
      </c>
      <c r="AC29" s="30">
        <f>1/Y33</f>
        <v>8361.2735999999986</v>
      </c>
    </row>
    <row r="30" spans="1:38" x14ac:dyDescent="0.45">
      <c r="A30" s="38"/>
      <c r="B30" s="38" t="s">
        <v>69</v>
      </c>
      <c r="C30" s="38" t="s">
        <v>32</v>
      </c>
      <c r="H30" s="36" t="s">
        <v>19</v>
      </c>
      <c r="I30" s="29">
        <v>0.1111111111111111</v>
      </c>
      <c r="J30" s="29">
        <v>1</v>
      </c>
      <c r="K30" s="29">
        <v>144</v>
      </c>
      <c r="L30" s="29">
        <v>9.2903039999999992E-2</v>
      </c>
      <c r="M30" s="29">
        <v>9.290303999999999</v>
      </c>
      <c r="N30" s="30">
        <v>929.03039999999987</v>
      </c>
      <c r="X30" s="36" t="s">
        <v>19</v>
      </c>
      <c r="Y30" s="29">
        <f>1/9</f>
        <v>0.1111111111111111</v>
      </c>
      <c r="Z30" s="29">
        <v>1</v>
      </c>
      <c r="AA30" s="29">
        <v>144</v>
      </c>
      <c r="AB30" s="29">
        <f>1/Z32</f>
        <v>9.2903039999999992E-2</v>
      </c>
      <c r="AC30" s="30">
        <f>1/Z33</f>
        <v>929.03039999999987</v>
      </c>
    </row>
    <row r="31" spans="1:38" x14ac:dyDescent="0.45">
      <c r="A31" s="38"/>
      <c r="B31" s="38" t="s">
        <v>28</v>
      </c>
      <c r="C31" s="38" t="s">
        <v>32</v>
      </c>
      <c r="H31" s="36" t="s">
        <v>21</v>
      </c>
      <c r="I31" s="29">
        <v>7.716049382716049E-4</v>
      </c>
      <c r="J31" s="29">
        <v>6.9444444444444441E-3</v>
      </c>
      <c r="K31" s="29">
        <v>1</v>
      </c>
      <c r="L31" s="29">
        <v>6.4515999999999998E-4</v>
      </c>
      <c r="M31" s="29">
        <v>6.4516000000000004E-2</v>
      </c>
      <c r="N31" s="30">
        <v>6.4516</v>
      </c>
      <c r="X31" s="36" t="s">
        <v>21</v>
      </c>
      <c r="Y31" s="29">
        <f>1/AA29</f>
        <v>7.716049382716049E-4</v>
      </c>
      <c r="Z31" s="29">
        <f>1/144</f>
        <v>6.9444444444444441E-3</v>
      </c>
      <c r="AA31" s="29">
        <v>1</v>
      </c>
      <c r="AB31" s="29">
        <f>AC31/AC32</f>
        <v>6.4515999999999998E-4</v>
      </c>
      <c r="AC31" s="30">
        <v>6.4516</v>
      </c>
    </row>
    <row r="32" spans="1:38" x14ac:dyDescent="0.45">
      <c r="A32" s="38"/>
      <c r="B32" s="38" t="s">
        <v>16</v>
      </c>
      <c r="C32" s="38" t="s">
        <v>32</v>
      </c>
      <c r="H32" s="36" t="s">
        <v>22</v>
      </c>
      <c r="I32" s="29">
        <v>1.1959900463010804</v>
      </c>
      <c r="J32" s="29">
        <v>10.763910416709724</v>
      </c>
      <c r="K32" s="29">
        <v>1550.0031000062002</v>
      </c>
      <c r="L32" s="29">
        <v>1</v>
      </c>
      <c r="M32" s="29">
        <v>100</v>
      </c>
      <c r="N32" s="30">
        <v>10000</v>
      </c>
      <c r="X32" s="36" t="s">
        <v>22</v>
      </c>
      <c r="Y32" s="29">
        <f>Z32/9</f>
        <v>1.1959900463010804</v>
      </c>
      <c r="Z32" s="29">
        <f>AA32/144</f>
        <v>10.763910416709724</v>
      </c>
      <c r="AA32" s="29">
        <f>1/AB31</f>
        <v>1550.0031000062002</v>
      </c>
      <c r="AB32" s="29">
        <v>1</v>
      </c>
      <c r="AC32" s="30">
        <v>10000</v>
      </c>
    </row>
    <row r="33" spans="1:35" ht="14.65" thickBot="1" x14ac:dyDescent="0.5">
      <c r="A33" s="54" t="s">
        <v>52</v>
      </c>
      <c r="B33" s="54" t="s">
        <v>53</v>
      </c>
      <c r="C33" s="54" t="s">
        <v>52</v>
      </c>
      <c r="H33" s="36" t="s">
        <v>51</v>
      </c>
      <c r="I33" s="29">
        <v>1.1959900463010804E-2</v>
      </c>
      <c r="J33" s="29">
        <v>0.10763910416709724</v>
      </c>
      <c r="K33" s="29">
        <v>15.500031000062</v>
      </c>
      <c r="L33" s="29">
        <v>0.01</v>
      </c>
      <c r="M33" s="29">
        <v>1</v>
      </c>
      <c r="N33" s="30">
        <v>100</v>
      </c>
      <c r="X33" s="37" t="s">
        <v>23</v>
      </c>
      <c r="Y33" s="31">
        <f>Z33/9</f>
        <v>1.1959900463010804E-4</v>
      </c>
      <c r="Z33" s="31">
        <f>AA33/144</f>
        <v>1.0763910416709723E-3</v>
      </c>
      <c r="AA33" s="31">
        <f>1/AC31</f>
        <v>0.15500031000062001</v>
      </c>
      <c r="AB33" s="31">
        <f>1/10000</f>
        <v>1E-4</v>
      </c>
      <c r="AC33" s="32">
        <v>1</v>
      </c>
    </row>
    <row r="34" spans="1:35" ht="14.65" thickBot="1" x14ac:dyDescent="0.5">
      <c r="A34" s="54"/>
      <c r="B34" s="54" t="s">
        <v>54</v>
      </c>
      <c r="C34" s="54" t="s">
        <v>52</v>
      </c>
      <c r="H34" s="37" t="s">
        <v>23</v>
      </c>
      <c r="I34" s="31">
        <v>1.1959900463010804E-4</v>
      </c>
      <c r="J34" s="31">
        <v>1.0763910416709723E-3</v>
      </c>
      <c r="K34" s="31">
        <v>0.15500031000062001</v>
      </c>
      <c r="L34" s="31">
        <v>1E-4</v>
      </c>
      <c r="M34" s="31">
        <v>0.01</v>
      </c>
      <c r="N34" s="32">
        <v>1</v>
      </c>
    </row>
    <row r="35" spans="1:35" ht="14.65" thickBot="1" x14ac:dyDescent="0.5">
      <c r="A35" s="54"/>
      <c r="B35" s="54" t="s">
        <v>55</v>
      </c>
      <c r="C35" s="54" t="s">
        <v>52</v>
      </c>
      <c r="X35" s="19" t="s">
        <v>33</v>
      </c>
    </row>
    <row r="36" spans="1:35" ht="14.65" thickBot="1" x14ac:dyDescent="0.5">
      <c r="A36" s="54"/>
      <c r="B36" s="54" t="s">
        <v>56</v>
      </c>
      <c r="C36" s="54" t="s">
        <v>52</v>
      </c>
      <c r="H36" s="19" t="s">
        <v>33</v>
      </c>
      <c r="X36" s="45" t="s">
        <v>27</v>
      </c>
      <c r="Y36" s="46" t="s">
        <v>2</v>
      </c>
      <c r="Z36" s="46" t="s">
        <v>9</v>
      </c>
      <c r="AA36" s="46" t="s">
        <v>11</v>
      </c>
      <c r="AB36" s="46" t="s">
        <v>15</v>
      </c>
      <c r="AC36" s="46" t="s">
        <v>28</v>
      </c>
      <c r="AD36" s="47" t="s">
        <v>16</v>
      </c>
    </row>
    <row r="37" spans="1:35" x14ac:dyDescent="0.45">
      <c r="A37" s="54"/>
      <c r="B37" s="54" t="s">
        <v>57</v>
      </c>
      <c r="C37" s="54" t="s">
        <v>52</v>
      </c>
      <c r="H37" s="45" t="s">
        <v>27</v>
      </c>
      <c r="I37" s="46" t="s">
        <v>2</v>
      </c>
      <c r="J37" s="46" t="s">
        <v>9</v>
      </c>
      <c r="K37" s="46" t="s">
        <v>11</v>
      </c>
      <c r="L37" s="47" t="s">
        <v>43</v>
      </c>
      <c r="M37" s="78"/>
      <c r="N37" s="78"/>
      <c r="X37" s="43" t="s">
        <v>2</v>
      </c>
      <c r="Y37" s="39">
        <v>1</v>
      </c>
      <c r="Z37" s="39">
        <v>2</v>
      </c>
      <c r="AA37" s="39">
        <v>1.101221</v>
      </c>
      <c r="AB37" s="39">
        <f>1/Y40</f>
        <v>1101.221</v>
      </c>
      <c r="AC37" s="39">
        <f>AC38*2</f>
        <v>1.1012210000000001E-3</v>
      </c>
      <c r="AD37" s="40">
        <f>AC37*$N$42</f>
        <v>0</v>
      </c>
    </row>
    <row r="38" spans="1:35" x14ac:dyDescent="0.45">
      <c r="A38" s="54"/>
      <c r="B38" s="54" t="s">
        <v>58</v>
      </c>
      <c r="C38" s="54" t="s">
        <v>52</v>
      </c>
      <c r="H38" s="43" t="s">
        <v>2</v>
      </c>
      <c r="I38" s="39">
        <v>1</v>
      </c>
      <c r="J38" s="39">
        <v>2</v>
      </c>
      <c r="K38" s="39">
        <v>1.101221</v>
      </c>
      <c r="L38" s="40">
        <v>11.01221</v>
      </c>
      <c r="M38" s="78"/>
      <c r="N38" s="78"/>
      <c r="X38" s="43" t="s">
        <v>9</v>
      </c>
      <c r="Y38" s="39">
        <v>0.5</v>
      </c>
      <c r="Z38" s="39">
        <v>1</v>
      </c>
      <c r="AA38" s="39">
        <v>0.5506105</v>
      </c>
      <c r="AB38" s="39">
        <f>AA38*1000</f>
        <v>550.6105</v>
      </c>
      <c r="AC38" s="39">
        <v>5.5061050000000005E-4</v>
      </c>
      <c r="AD38" s="40">
        <f t="shared" ref="AD38:AD40" si="11">AC38*$N$42</f>
        <v>0</v>
      </c>
    </row>
    <row r="39" spans="1:35" x14ac:dyDescent="0.45">
      <c r="A39" s="54"/>
      <c r="B39" s="54" t="s">
        <v>59</v>
      </c>
      <c r="C39" s="54" t="s">
        <v>52</v>
      </c>
      <c r="H39" s="43" t="s">
        <v>9</v>
      </c>
      <c r="I39" s="39">
        <v>0.5</v>
      </c>
      <c r="J39" s="39">
        <v>1</v>
      </c>
      <c r="K39" s="39">
        <v>0.5506105</v>
      </c>
      <c r="L39" s="40">
        <v>5.5061049999999998</v>
      </c>
      <c r="M39" s="78"/>
      <c r="N39" s="78"/>
      <c r="X39" s="43" t="s">
        <v>11</v>
      </c>
      <c r="Y39" s="39">
        <f>1/AA37</f>
        <v>0.90808293703080489</v>
      </c>
      <c r="Z39" s="39">
        <f>1/AA38</f>
        <v>1.8161658740616098</v>
      </c>
      <c r="AA39" s="39">
        <v>1</v>
      </c>
      <c r="AB39" s="39">
        <v>1000</v>
      </c>
      <c r="AC39" s="39">
        <v>1E-3</v>
      </c>
      <c r="AD39" s="40">
        <f t="shared" si="11"/>
        <v>0</v>
      </c>
    </row>
    <row r="40" spans="1:35" x14ac:dyDescent="0.45">
      <c r="A40" s="71" t="s">
        <v>41</v>
      </c>
      <c r="B40" s="71" t="s">
        <v>40</v>
      </c>
      <c r="C40" s="90" t="s">
        <v>40</v>
      </c>
      <c r="H40" s="43" t="s">
        <v>11</v>
      </c>
      <c r="I40" s="39">
        <v>0.90808293703080489</v>
      </c>
      <c r="J40" s="39">
        <v>1.8161658740616098</v>
      </c>
      <c r="K40" s="39">
        <v>1</v>
      </c>
      <c r="L40" s="40">
        <v>10</v>
      </c>
      <c r="M40" s="78"/>
      <c r="N40" s="78"/>
      <c r="X40" s="43" t="s">
        <v>15</v>
      </c>
      <c r="Y40" s="39">
        <f>Y39/1000</f>
        <v>9.0808293703080489E-4</v>
      </c>
      <c r="Z40" s="39">
        <f>Z39/1000</f>
        <v>1.8161658740616098E-3</v>
      </c>
      <c r="AA40" s="39">
        <v>1E-3</v>
      </c>
      <c r="AB40" s="39">
        <v>1</v>
      </c>
      <c r="AC40" s="39">
        <v>9.9999999999999995E-7</v>
      </c>
      <c r="AD40" s="40">
        <f t="shared" si="11"/>
        <v>0</v>
      </c>
    </row>
    <row r="41" spans="1:35" x14ac:dyDescent="0.45">
      <c r="A41" s="71"/>
      <c r="B41" s="71" t="s">
        <v>61</v>
      </c>
      <c r="C41" s="90" t="s">
        <v>41</v>
      </c>
      <c r="H41" s="43" t="s">
        <v>15</v>
      </c>
      <c r="I41" s="39">
        <v>9.0808293703080489E-4</v>
      </c>
      <c r="J41" s="39">
        <v>1.8161658740616098E-3</v>
      </c>
      <c r="K41" s="39">
        <v>1E-3</v>
      </c>
      <c r="L41" s="40">
        <v>0.01</v>
      </c>
      <c r="M41" s="78"/>
      <c r="N41" s="78"/>
      <c r="X41" s="43" t="s">
        <v>28</v>
      </c>
      <c r="Y41" s="39">
        <f>1/AC37</f>
        <v>908.08293703080483</v>
      </c>
      <c r="Z41" s="39">
        <f>1/AC38</f>
        <v>1816.1658740616097</v>
      </c>
      <c r="AA41" s="39">
        <v>1000</v>
      </c>
      <c r="AB41" s="39">
        <f>1000000</f>
        <v>1000000</v>
      </c>
      <c r="AC41" s="39">
        <v>1</v>
      </c>
      <c r="AD41" s="40">
        <v>1000000</v>
      </c>
    </row>
    <row r="42" spans="1:35" ht="14.65" thickBot="1" x14ac:dyDescent="0.5">
      <c r="A42" s="71"/>
      <c r="B42" s="71" t="s">
        <v>41</v>
      </c>
      <c r="C42" s="90" t="s">
        <v>41</v>
      </c>
      <c r="H42" s="43" t="s">
        <v>28</v>
      </c>
      <c r="I42" s="39">
        <v>908.08293703080483</v>
      </c>
      <c r="J42" s="39">
        <v>1816.1658740616097</v>
      </c>
      <c r="K42" s="39">
        <v>1000</v>
      </c>
      <c r="L42" s="40">
        <v>10000</v>
      </c>
      <c r="M42" s="78"/>
      <c r="N42" s="78"/>
      <c r="X42" s="44" t="s">
        <v>16</v>
      </c>
      <c r="Y42" s="41" t="e">
        <f>1/AD37</f>
        <v>#DIV/0!</v>
      </c>
      <c r="Z42" s="41" t="e">
        <f>Y42*2</f>
        <v>#DIV/0!</v>
      </c>
      <c r="AA42" s="41">
        <v>1E-3</v>
      </c>
      <c r="AB42" s="41">
        <v>1</v>
      </c>
      <c r="AC42" s="41">
        <v>9.9999999999999995E-8</v>
      </c>
      <c r="AD42" s="42">
        <v>1</v>
      </c>
    </row>
    <row r="43" spans="1:35" ht="14.65" thickBot="1" x14ac:dyDescent="0.5">
      <c r="A43" s="71"/>
      <c r="B43" s="71"/>
      <c r="C43" s="90"/>
      <c r="H43" s="44" t="s">
        <v>16</v>
      </c>
      <c r="I43" s="41">
        <v>9.0808293703080489E-4</v>
      </c>
      <c r="J43" s="41">
        <v>1.8161658740616098E-3</v>
      </c>
      <c r="K43" s="41">
        <v>1E-3</v>
      </c>
      <c r="L43" s="42">
        <v>0.01</v>
      </c>
      <c r="M43" s="78"/>
      <c r="N43" s="78"/>
    </row>
    <row r="44" spans="1:35" ht="14.65" thickBot="1" x14ac:dyDescent="0.5">
      <c r="X44" s="19" t="s">
        <v>60</v>
      </c>
    </row>
    <row r="45" spans="1:35" ht="14.65" thickBot="1" x14ac:dyDescent="0.5">
      <c r="H45" s="19" t="s">
        <v>60</v>
      </c>
      <c r="X45" s="58" t="s">
        <v>27</v>
      </c>
      <c r="Y45" s="59" t="s">
        <v>53</v>
      </c>
      <c r="Z45" s="59" t="s">
        <v>54</v>
      </c>
      <c r="AA45" s="59" t="s">
        <v>55</v>
      </c>
      <c r="AB45" s="59" t="s">
        <v>56</v>
      </c>
      <c r="AC45" s="59" t="s">
        <v>57</v>
      </c>
      <c r="AD45" s="59" t="s">
        <v>58</v>
      </c>
      <c r="AE45" s="60" t="s">
        <v>59</v>
      </c>
    </row>
    <row r="46" spans="1:35" x14ac:dyDescent="0.45">
      <c r="A46" t="s">
        <v>42</v>
      </c>
      <c r="H46" s="58" t="s">
        <v>27</v>
      </c>
      <c r="I46" s="59" t="s">
        <v>53</v>
      </c>
      <c r="J46" s="59" t="s">
        <v>54</v>
      </c>
      <c r="K46" s="59" t="s">
        <v>55</v>
      </c>
      <c r="L46" s="59" t="s">
        <v>56</v>
      </c>
      <c r="M46" s="59" t="s">
        <v>57</v>
      </c>
      <c r="N46" s="59" t="s">
        <v>58</v>
      </c>
      <c r="O46" s="60" t="s">
        <v>59</v>
      </c>
      <c r="X46" s="61" t="s">
        <v>53</v>
      </c>
      <c r="Y46" s="62">
        <v>1</v>
      </c>
      <c r="Z46" s="62">
        <v>3</v>
      </c>
      <c r="AA46" s="62">
        <v>36</v>
      </c>
      <c r="AB46" s="62">
        <f>AB47*3</f>
        <v>0.91439999999999988</v>
      </c>
      <c r="AC46" s="62">
        <f t="shared" ref="AC46" si="12">AC47*3</f>
        <v>9.1440000000000001</v>
      </c>
      <c r="AD46" s="62">
        <f t="shared" ref="AD46" si="13">AD47*3</f>
        <v>91.44</v>
      </c>
      <c r="AE46" s="63">
        <f t="shared" ref="AE46" si="14">AE47*3</f>
        <v>914.39999999999986</v>
      </c>
    </row>
    <row r="47" spans="1:35" s="1" customFormat="1" x14ac:dyDescent="0.45">
      <c r="A47" s="49" t="s">
        <v>24</v>
      </c>
      <c r="B47" s="50" t="s">
        <v>30</v>
      </c>
      <c r="C47" s="51" t="s">
        <v>32</v>
      </c>
      <c r="D47" s="52" t="s">
        <v>25</v>
      </c>
      <c r="E47" s="53" t="s">
        <v>52</v>
      </c>
      <c r="F47" s="70" t="s">
        <v>41</v>
      </c>
      <c r="G47" s="57"/>
      <c r="H47" s="61" t="s">
        <v>53</v>
      </c>
      <c r="I47" s="62">
        <v>1</v>
      </c>
      <c r="J47" s="62">
        <v>3</v>
      </c>
      <c r="K47" s="62">
        <v>36</v>
      </c>
      <c r="L47" s="62">
        <f>L48*3</f>
        <v>0.91439999999999988</v>
      </c>
      <c r="M47" s="62">
        <f t="shared" ref="M47:N47" si="15">M48*3</f>
        <v>9.1440000000000001</v>
      </c>
      <c r="N47" s="62">
        <f t="shared" si="15"/>
        <v>91.44</v>
      </c>
      <c r="O47" s="63">
        <f>O48*3</f>
        <v>914.39999999999986</v>
      </c>
      <c r="P47" s="56"/>
      <c r="Q47" s="56"/>
      <c r="R47" s="56"/>
      <c r="S47" s="56"/>
      <c r="X47" s="64" t="s">
        <v>54</v>
      </c>
      <c r="Y47" s="65">
        <f>1/3</f>
        <v>0.33333333333333331</v>
      </c>
      <c r="Z47" s="65">
        <v>1</v>
      </c>
      <c r="AA47" s="65">
        <v>12</v>
      </c>
      <c r="AB47" s="65">
        <f t="shared" ref="AB47" si="16">AB48*12</f>
        <v>0.30479999999999996</v>
      </c>
      <c r="AC47" s="65">
        <f t="shared" ref="AC47" si="17">AC48*12</f>
        <v>3.048</v>
      </c>
      <c r="AD47" s="65">
        <f>AD48*12</f>
        <v>30.48</v>
      </c>
      <c r="AE47" s="66">
        <f>AE48*12</f>
        <v>304.79999999999995</v>
      </c>
      <c r="AF47" s="56"/>
      <c r="AG47" s="56"/>
      <c r="AH47" s="56"/>
      <c r="AI47" s="56"/>
    </row>
    <row r="48" spans="1:35" x14ac:dyDescent="0.45">
      <c r="A48" s="2" t="s">
        <v>48</v>
      </c>
      <c r="B48" s="3" t="s">
        <v>10</v>
      </c>
      <c r="C48" s="38" t="s">
        <v>45</v>
      </c>
      <c r="D48" s="4" t="s">
        <v>20</v>
      </c>
      <c r="E48" s="54" t="s">
        <v>53</v>
      </c>
      <c r="F48" s="71" t="s">
        <v>40</v>
      </c>
      <c r="G48" s="55"/>
      <c r="H48" s="64" t="s">
        <v>54</v>
      </c>
      <c r="I48" s="65">
        <f>1/3</f>
        <v>0.33333333333333331</v>
      </c>
      <c r="J48" s="65">
        <v>1</v>
      </c>
      <c r="K48" s="65">
        <v>12</v>
      </c>
      <c r="L48" s="65">
        <f t="shared" ref="L48:M48" si="18">L49*12</f>
        <v>0.30479999999999996</v>
      </c>
      <c r="M48" s="65">
        <f t="shared" si="18"/>
        <v>3.048</v>
      </c>
      <c r="N48" s="65">
        <f>N49*12</f>
        <v>30.48</v>
      </c>
      <c r="O48" s="66">
        <f>O49*12</f>
        <v>304.79999999999995</v>
      </c>
      <c r="X48" s="61" t="s">
        <v>55</v>
      </c>
      <c r="Y48" s="62">
        <f>1/36</f>
        <v>2.7777777777777776E-2</v>
      </c>
      <c r="Z48" s="62">
        <f>1/12</f>
        <v>8.3333333333333329E-2</v>
      </c>
      <c r="AA48" s="62">
        <v>1</v>
      </c>
      <c r="AB48" s="62">
        <v>2.5399999999999999E-2</v>
      </c>
      <c r="AC48" s="62">
        <v>0.254</v>
      </c>
      <c r="AD48" s="62">
        <v>2.54</v>
      </c>
      <c r="AE48" s="63">
        <v>25.4</v>
      </c>
    </row>
    <row r="49" spans="1:31" x14ac:dyDescent="0.45">
      <c r="A49" s="2" t="s">
        <v>49</v>
      </c>
      <c r="B49" s="3" t="s">
        <v>2</v>
      </c>
      <c r="C49" s="38" t="s">
        <v>46</v>
      </c>
      <c r="D49" s="4" t="s">
        <v>19</v>
      </c>
      <c r="E49" s="54" t="s">
        <v>54</v>
      </c>
      <c r="F49" s="71" t="s">
        <v>61</v>
      </c>
      <c r="G49" s="55"/>
      <c r="H49" s="61" t="s">
        <v>55</v>
      </c>
      <c r="I49" s="62">
        <f>1/36</f>
        <v>2.7777777777777776E-2</v>
      </c>
      <c r="J49" s="62">
        <f>1/12</f>
        <v>8.3333333333333329E-2</v>
      </c>
      <c r="K49" s="62">
        <v>1</v>
      </c>
      <c r="L49" s="62">
        <v>2.5399999999999999E-2</v>
      </c>
      <c r="M49" s="62">
        <v>0.254</v>
      </c>
      <c r="N49" s="62">
        <v>2.54</v>
      </c>
      <c r="O49" s="63">
        <v>25.4</v>
      </c>
      <c r="X49" s="61" t="s">
        <v>56</v>
      </c>
      <c r="Y49" s="62">
        <f>Z49/3</f>
        <v>1.0936132983377078</v>
      </c>
      <c r="Z49" s="62">
        <f>AA49/12</f>
        <v>3.2808398950131235</v>
      </c>
      <c r="AA49" s="62">
        <f>1/AB48</f>
        <v>39.370078740157481</v>
      </c>
      <c r="AB49" s="62">
        <v>1</v>
      </c>
      <c r="AC49" s="62">
        <v>10</v>
      </c>
      <c r="AD49" s="62">
        <v>100</v>
      </c>
      <c r="AE49" s="63">
        <v>100</v>
      </c>
    </row>
    <row r="50" spans="1:31" x14ac:dyDescent="0.45">
      <c r="A50" s="2" t="s">
        <v>50</v>
      </c>
      <c r="B50" s="3" t="s">
        <v>9</v>
      </c>
      <c r="C50" s="38" t="s">
        <v>47</v>
      </c>
      <c r="D50" s="4" t="s">
        <v>21</v>
      </c>
      <c r="E50" s="54" t="s">
        <v>55</v>
      </c>
      <c r="F50" s="71" t="s">
        <v>41</v>
      </c>
      <c r="G50" s="55"/>
      <c r="H50" s="61" t="s">
        <v>56</v>
      </c>
      <c r="I50" s="62">
        <f>J50/3</f>
        <v>1.0936132983377078</v>
      </c>
      <c r="J50" s="62">
        <f>K50/12</f>
        <v>3.2808398950131235</v>
      </c>
      <c r="K50" s="62">
        <f>1/L49</f>
        <v>39.370078740157481</v>
      </c>
      <c r="L50" s="62">
        <v>1</v>
      </c>
      <c r="M50" s="62">
        <v>10</v>
      </c>
      <c r="N50" s="62">
        <v>100</v>
      </c>
      <c r="O50" s="63">
        <v>100</v>
      </c>
      <c r="X50" s="61" t="s">
        <v>57</v>
      </c>
      <c r="Y50" s="62">
        <f t="shared" ref="Y50:Y52" si="19">Z50/3</f>
        <v>0.10936132983377078</v>
      </c>
      <c r="Z50" s="62">
        <f t="shared" ref="Z50:Z52" si="20">AA50/12</f>
        <v>0.32808398950131235</v>
      </c>
      <c r="AA50" s="62">
        <f>1/AC48</f>
        <v>3.9370078740157481</v>
      </c>
      <c r="AB50" s="62">
        <v>0.1</v>
      </c>
      <c r="AC50" s="62">
        <v>1</v>
      </c>
      <c r="AD50" s="62">
        <v>10</v>
      </c>
      <c r="AE50" s="63">
        <v>100</v>
      </c>
    </row>
    <row r="51" spans="1:31" x14ac:dyDescent="0.45">
      <c r="A51" s="2" t="s">
        <v>44</v>
      </c>
      <c r="B51" s="3" t="s">
        <v>3</v>
      </c>
      <c r="C51" s="38" t="s">
        <v>70</v>
      </c>
      <c r="D51" s="4" t="s">
        <v>22</v>
      </c>
      <c r="E51" s="54" t="s">
        <v>56</v>
      </c>
      <c r="G51" s="55"/>
      <c r="H51" s="61" t="s">
        <v>57</v>
      </c>
      <c r="I51" s="62">
        <f t="shared" ref="I51:I53" si="21">J51/3</f>
        <v>0.10936132983377078</v>
      </c>
      <c r="J51" s="62">
        <f t="shared" ref="J51:J53" si="22">K51/12</f>
        <v>0.32808398950131235</v>
      </c>
      <c r="K51" s="62">
        <f>1/M49</f>
        <v>3.9370078740157481</v>
      </c>
      <c r="L51" s="62">
        <v>0.1</v>
      </c>
      <c r="M51" s="62">
        <v>1</v>
      </c>
      <c r="N51" s="62">
        <v>10</v>
      </c>
      <c r="O51" s="63">
        <v>100</v>
      </c>
      <c r="X51" s="61" t="s">
        <v>58</v>
      </c>
      <c r="Y51" s="62">
        <f t="shared" si="19"/>
        <v>1.0936132983377077E-2</v>
      </c>
      <c r="Z51" s="62">
        <f t="shared" si="20"/>
        <v>3.2808398950131233E-2</v>
      </c>
      <c r="AA51" s="62">
        <f>1/AD48</f>
        <v>0.39370078740157477</v>
      </c>
      <c r="AB51" s="62">
        <v>0.01</v>
      </c>
      <c r="AC51" s="62">
        <v>0.1</v>
      </c>
      <c r="AD51" s="62">
        <v>1</v>
      </c>
      <c r="AE51" s="63">
        <v>10</v>
      </c>
    </row>
    <row r="52" spans="1:31" ht="14.65" thickBot="1" x14ac:dyDescent="0.5">
      <c r="B52" s="3" t="s">
        <v>11</v>
      </c>
      <c r="D52" s="4" t="s">
        <v>51</v>
      </c>
      <c r="E52" s="54" t="s">
        <v>57</v>
      </c>
      <c r="G52" s="55"/>
      <c r="H52" s="61" t="s">
        <v>58</v>
      </c>
      <c r="I52" s="62">
        <f t="shared" si="21"/>
        <v>1.0936132983377077E-2</v>
      </c>
      <c r="J52" s="62">
        <f t="shared" si="22"/>
        <v>3.2808398950131233E-2</v>
      </c>
      <c r="K52" s="62">
        <f>1/N49</f>
        <v>0.39370078740157477</v>
      </c>
      <c r="L52" s="62">
        <v>0.01</v>
      </c>
      <c r="M52" s="62">
        <v>0.1</v>
      </c>
      <c r="N52" s="62">
        <v>1</v>
      </c>
      <c r="O52" s="63">
        <v>10</v>
      </c>
      <c r="X52" s="67" t="s">
        <v>59</v>
      </c>
      <c r="Y52" s="68">
        <f t="shared" si="19"/>
        <v>1.0936132983377078E-3</v>
      </c>
      <c r="Z52" s="68">
        <f t="shared" si="20"/>
        <v>3.2808398950131233E-3</v>
      </c>
      <c r="AA52" s="68">
        <f>1/AE48</f>
        <v>3.937007874015748E-2</v>
      </c>
      <c r="AB52" s="68">
        <v>1E-3</v>
      </c>
      <c r="AC52" s="68">
        <v>0.01</v>
      </c>
      <c r="AD52" s="68">
        <v>0.1</v>
      </c>
      <c r="AE52" s="69">
        <v>1</v>
      </c>
    </row>
    <row r="53" spans="1:31" ht="14.65" thickBot="1" x14ac:dyDescent="0.5">
      <c r="B53" s="3" t="s">
        <v>43</v>
      </c>
      <c r="D53" s="4" t="s">
        <v>23</v>
      </c>
      <c r="E53" s="54" t="s">
        <v>58</v>
      </c>
      <c r="G53" s="55"/>
      <c r="H53" s="67" t="s">
        <v>59</v>
      </c>
      <c r="I53" s="68">
        <f t="shared" si="21"/>
        <v>1.0936132983377078E-3</v>
      </c>
      <c r="J53" s="68">
        <f t="shared" si="22"/>
        <v>3.2808398950131233E-3</v>
      </c>
      <c r="K53" s="68">
        <f>1/O49</f>
        <v>3.937007874015748E-2</v>
      </c>
      <c r="L53" s="68">
        <v>1E-3</v>
      </c>
      <c r="M53" s="68">
        <v>0.01</v>
      </c>
      <c r="N53" s="68">
        <v>0.1</v>
      </c>
      <c r="O53" s="69">
        <v>1</v>
      </c>
    </row>
    <row r="54" spans="1:31" ht="14.65" thickBot="1" x14ac:dyDescent="0.5">
      <c r="E54" s="54" t="s">
        <v>59</v>
      </c>
      <c r="G54" s="55"/>
      <c r="X54" s="19" t="s">
        <v>62</v>
      </c>
    </row>
    <row r="55" spans="1:31" ht="14.65" thickBot="1" x14ac:dyDescent="0.5">
      <c r="H55" s="19" t="s">
        <v>62</v>
      </c>
      <c r="X55" s="80" t="s">
        <v>27</v>
      </c>
      <c r="Y55" s="81" t="s">
        <v>40</v>
      </c>
      <c r="Z55" s="84" t="s">
        <v>61</v>
      </c>
      <c r="AA55" s="78"/>
      <c r="AB55" s="78"/>
    </row>
    <row r="56" spans="1:31" x14ac:dyDescent="0.45">
      <c r="H56" s="80" t="s">
        <v>27</v>
      </c>
      <c r="I56" s="81" t="s">
        <v>40</v>
      </c>
      <c r="J56" s="84" t="s">
        <v>61</v>
      </c>
      <c r="K56" s="78"/>
      <c r="L56" s="78"/>
      <c r="X56" s="82" t="s">
        <v>40</v>
      </c>
      <c r="Y56" s="83">
        <v>1</v>
      </c>
      <c r="Z56" s="85">
        <v>12</v>
      </c>
      <c r="AA56" s="78"/>
      <c r="AB56" s="78"/>
    </row>
    <row r="57" spans="1:31" ht="14.65" thickBot="1" x14ac:dyDescent="0.5">
      <c r="H57" s="82" t="s">
        <v>40</v>
      </c>
      <c r="I57" s="83">
        <v>1</v>
      </c>
      <c r="J57" s="85">
        <v>12</v>
      </c>
      <c r="K57" s="78"/>
      <c r="L57" s="78"/>
      <c r="X57" s="86" t="s">
        <v>61</v>
      </c>
      <c r="Y57" s="87">
        <f>1/12</f>
        <v>8.3333333333333329E-2</v>
      </c>
      <c r="Z57" s="88">
        <v>1</v>
      </c>
      <c r="AA57" s="78"/>
      <c r="AB57" s="78"/>
    </row>
    <row r="58" spans="1:31" ht="14.65" thickBot="1" x14ac:dyDescent="0.5">
      <c r="H58" s="86" t="s">
        <v>61</v>
      </c>
      <c r="I58" s="87">
        <f>1/12</f>
        <v>8.3333333333333329E-2</v>
      </c>
      <c r="J58" s="88">
        <v>1</v>
      </c>
      <c r="K58" s="78"/>
      <c r="L58" s="78"/>
    </row>
    <row r="59" spans="1:31" x14ac:dyDescent="0.45">
      <c r="H59" s="78"/>
      <c r="I59" s="78"/>
      <c r="J59" s="78"/>
      <c r="K59" s="78"/>
      <c r="L59" s="78"/>
    </row>
    <row r="60" spans="1:31" x14ac:dyDescent="0.45">
      <c r="H60" s="78"/>
      <c r="I60" s="78"/>
      <c r="J60" s="78"/>
      <c r="K60" s="78"/>
      <c r="L60" s="78"/>
    </row>
    <row r="69" spans="7:38" ht="14.65" thickBot="1" x14ac:dyDescent="0.5"/>
    <row r="70" spans="7:38" x14ac:dyDescent="0.45">
      <c r="G70">
        <v>1</v>
      </c>
      <c r="H70" s="9" t="s">
        <v>27</v>
      </c>
      <c r="I70" s="10" t="s">
        <v>1</v>
      </c>
      <c r="J70" s="10" t="s">
        <v>4</v>
      </c>
      <c r="K70" s="10" t="s">
        <v>5</v>
      </c>
      <c r="L70" s="11" t="s">
        <v>44</v>
      </c>
      <c r="M70" s="24" t="s">
        <v>10</v>
      </c>
      <c r="N70" s="24" t="s">
        <v>2</v>
      </c>
      <c r="O70" s="24" t="s">
        <v>9</v>
      </c>
      <c r="P70" s="24" t="s">
        <v>3</v>
      </c>
      <c r="Q70" s="24" t="s">
        <v>11</v>
      </c>
      <c r="R70" s="25" t="s">
        <v>43</v>
      </c>
      <c r="S70" s="33" t="s">
        <v>20</v>
      </c>
      <c r="T70" s="33" t="s">
        <v>19</v>
      </c>
      <c r="U70" s="33" t="s">
        <v>21</v>
      </c>
      <c r="V70" s="33" t="s">
        <v>22</v>
      </c>
      <c r="W70" s="33" t="s">
        <v>51</v>
      </c>
      <c r="X70" s="34" t="s">
        <v>23</v>
      </c>
      <c r="Y70" s="46" t="s">
        <v>45</v>
      </c>
      <c r="Z70" s="46" t="s">
        <v>46</v>
      </c>
      <c r="AA70" s="46" t="s">
        <v>47</v>
      </c>
      <c r="AB70" s="47" t="s">
        <v>70</v>
      </c>
      <c r="AC70" s="59" t="s">
        <v>53</v>
      </c>
      <c r="AD70" s="59" t="s">
        <v>54</v>
      </c>
      <c r="AE70" s="59" t="s">
        <v>55</v>
      </c>
      <c r="AF70" s="59" t="s">
        <v>56</v>
      </c>
      <c r="AG70" s="59" t="s">
        <v>57</v>
      </c>
      <c r="AH70" s="59" t="s">
        <v>58</v>
      </c>
      <c r="AI70" s="60" t="s">
        <v>59</v>
      </c>
      <c r="AJ70" s="81" t="s">
        <v>40</v>
      </c>
      <c r="AK70" s="84" t="s">
        <v>61</v>
      </c>
      <c r="AL70" s="83" t="s">
        <v>41</v>
      </c>
    </row>
    <row r="71" spans="7:38" x14ac:dyDescent="0.45">
      <c r="G71">
        <v>2</v>
      </c>
      <c r="H71" s="12" t="s">
        <v>1</v>
      </c>
      <c r="I71" s="5">
        <v>1</v>
      </c>
      <c r="J71" s="6">
        <v>16</v>
      </c>
      <c r="K71" s="6">
        <v>0.45359237000000002</v>
      </c>
      <c r="L71" s="13">
        <v>4.5359236999999997</v>
      </c>
    </row>
    <row r="72" spans="7:38" x14ac:dyDescent="0.45">
      <c r="G72">
        <v>3</v>
      </c>
      <c r="H72" s="12" t="s">
        <v>4</v>
      </c>
      <c r="I72" s="7">
        <f>1/16</f>
        <v>6.25E-2</v>
      </c>
      <c r="J72" s="8">
        <v>1</v>
      </c>
      <c r="K72" s="8">
        <f>K71/J71</f>
        <v>2.8349523125000001E-2</v>
      </c>
      <c r="L72" s="14">
        <f>K72*10</f>
        <v>0.28349523125000003</v>
      </c>
    </row>
    <row r="73" spans="7:38" x14ac:dyDescent="0.45">
      <c r="G73">
        <v>4</v>
      </c>
      <c r="H73" s="12" t="s">
        <v>5</v>
      </c>
      <c r="I73" s="7">
        <f>1/K71</f>
        <v>2.2046226218487757</v>
      </c>
      <c r="J73" s="8">
        <f>1/K72</f>
        <v>35.273961949580411</v>
      </c>
      <c r="K73" s="8">
        <v>1</v>
      </c>
      <c r="L73" s="14">
        <v>10</v>
      </c>
    </row>
    <row r="74" spans="7:38" x14ac:dyDescent="0.45">
      <c r="G74">
        <v>5</v>
      </c>
      <c r="H74" s="12" t="s">
        <v>6</v>
      </c>
      <c r="I74" s="7">
        <f>1/L71</f>
        <v>0.22046226218487761</v>
      </c>
      <c r="J74" s="8">
        <f>1/L72</f>
        <v>3.5273961949580408</v>
      </c>
      <c r="K74" s="8">
        <v>1E-3</v>
      </c>
      <c r="L74" s="14">
        <v>0.01</v>
      </c>
    </row>
    <row r="75" spans="7:38" ht="14.65" thickBot="1" x14ac:dyDescent="0.5">
      <c r="G75">
        <v>6</v>
      </c>
      <c r="H75" s="15" t="s">
        <v>7</v>
      </c>
      <c r="I75" s="16">
        <v>2.204622621848776E-6</v>
      </c>
      <c r="J75" s="17">
        <v>3.5273961949580415E-5</v>
      </c>
      <c r="K75" s="17">
        <v>9.9999999999999995E-7</v>
      </c>
      <c r="L75" s="18">
        <v>1.0000000000000001E-5</v>
      </c>
    </row>
    <row r="76" spans="7:38" x14ac:dyDescent="0.45">
      <c r="G76">
        <v>7</v>
      </c>
      <c r="H76" s="27" t="s">
        <v>10</v>
      </c>
      <c r="M76" s="20">
        <v>1</v>
      </c>
      <c r="N76" s="20">
        <v>4</v>
      </c>
      <c r="O76" s="20">
        <v>8</v>
      </c>
      <c r="P76" s="20">
        <v>128</v>
      </c>
      <c r="Q76" s="20">
        <v>3.7854117839999999</v>
      </c>
      <c r="R76" s="21">
        <v>37.854117840000001</v>
      </c>
    </row>
    <row r="77" spans="7:38" x14ac:dyDescent="0.45">
      <c r="G77">
        <v>8</v>
      </c>
      <c r="H77" s="27" t="s">
        <v>2</v>
      </c>
      <c r="M77" s="20">
        <v>0.25</v>
      </c>
      <c r="N77" s="20">
        <v>1</v>
      </c>
      <c r="O77" s="20">
        <v>2</v>
      </c>
      <c r="P77" s="20">
        <v>32</v>
      </c>
      <c r="Q77" s="20">
        <v>0.94635294599999997</v>
      </c>
      <c r="R77" s="21">
        <v>9.4635294600000002</v>
      </c>
    </row>
    <row r="78" spans="7:38" x14ac:dyDescent="0.45">
      <c r="G78">
        <v>9</v>
      </c>
      <c r="H78" s="27" t="s">
        <v>9</v>
      </c>
      <c r="M78" s="20">
        <v>0.125</v>
      </c>
      <c r="N78" s="20">
        <v>0.5</v>
      </c>
      <c r="O78" s="20">
        <v>1</v>
      </c>
      <c r="P78" s="20">
        <v>16</v>
      </c>
      <c r="Q78" s="20">
        <v>0.47317647299999999</v>
      </c>
      <c r="R78" s="21">
        <v>4.7317647300000001</v>
      </c>
    </row>
    <row r="79" spans="7:38" x14ac:dyDescent="0.45">
      <c r="G79">
        <v>10</v>
      </c>
      <c r="H79" s="27" t="s">
        <v>8</v>
      </c>
      <c r="M79" s="20">
        <v>6.25E-2</v>
      </c>
      <c r="N79" s="20">
        <v>0.25</v>
      </c>
      <c r="O79" s="20">
        <v>0.5</v>
      </c>
      <c r="P79" s="20">
        <v>8</v>
      </c>
      <c r="Q79" s="20">
        <v>0.23658823649999999</v>
      </c>
      <c r="R79" s="21">
        <v>2.365882365</v>
      </c>
    </row>
    <row r="80" spans="7:38" x14ac:dyDescent="0.45">
      <c r="G80">
        <v>11</v>
      </c>
      <c r="H80" s="27" t="s">
        <v>3</v>
      </c>
      <c r="M80" s="20">
        <v>7.8125E-3</v>
      </c>
      <c r="N80" s="20">
        <v>3.125E-2</v>
      </c>
      <c r="O80" s="20">
        <v>6.25E-2</v>
      </c>
      <c r="P80" s="20">
        <v>1</v>
      </c>
      <c r="Q80" s="20">
        <v>2.9573529562499999E-2</v>
      </c>
      <c r="R80" s="21">
        <v>0.29573529562500001</v>
      </c>
    </row>
    <row r="81" spans="7:28" x14ac:dyDescent="0.45">
      <c r="G81">
        <v>12</v>
      </c>
      <c r="H81" s="27" t="s">
        <v>18</v>
      </c>
      <c r="M81" s="20">
        <v>3.90625E-3</v>
      </c>
      <c r="N81" s="20">
        <v>1.5625E-2</v>
      </c>
      <c r="O81" s="20">
        <v>3.125E-2</v>
      </c>
      <c r="P81" s="20">
        <v>0.5</v>
      </c>
      <c r="Q81" s="20">
        <v>1.478676478125E-2</v>
      </c>
      <c r="R81" s="21">
        <v>0.1478676478125</v>
      </c>
    </row>
    <row r="82" spans="7:28" x14ac:dyDescent="0.45">
      <c r="G82">
        <v>13</v>
      </c>
      <c r="H82" s="27" t="s">
        <v>17</v>
      </c>
      <c r="M82" s="20">
        <v>1.3020833333333333E-3</v>
      </c>
      <c r="N82" s="20">
        <v>5.208333333333333E-3</v>
      </c>
      <c r="O82" s="20">
        <v>1.0416666666666666E-2</v>
      </c>
      <c r="P82" s="20">
        <v>0.16666666666666666</v>
      </c>
      <c r="Q82" s="20">
        <v>4.9289215937499999E-3</v>
      </c>
      <c r="R82" s="21">
        <v>4.9289215937499999E-2</v>
      </c>
    </row>
    <row r="83" spans="7:28" x14ac:dyDescent="0.45">
      <c r="G83">
        <v>14</v>
      </c>
      <c r="H83" s="27" t="s">
        <v>14</v>
      </c>
      <c r="M83" s="20">
        <v>67.324675324675326</v>
      </c>
      <c r="N83" s="20">
        <v>269.2987012987013</v>
      </c>
      <c r="O83" s="20">
        <v>538.59740259740261</v>
      </c>
      <c r="P83" s="20">
        <v>8617.5584415584417</v>
      </c>
      <c r="Q83" s="20">
        <v>254.851619328</v>
      </c>
      <c r="R83" s="21">
        <v>2548.5161932800002</v>
      </c>
    </row>
    <row r="84" spans="7:28" x14ac:dyDescent="0.45">
      <c r="G84">
        <v>15</v>
      </c>
      <c r="H84" s="27" t="s">
        <v>12</v>
      </c>
      <c r="M84" s="20">
        <v>7.4805194805194803</v>
      </c>
      <c r="N84" s="20">
        <v>29.922077922077921</v>
      </c>
      <c r="O84" s="20">
        <v>59.844155844155843</v>
      </c>
      <c r="P84" s="20">
        <v>957.50649350649348</v>
      </c>
      <c r="Q84" s="20">
        <v>28.316846592000001</v>
      </c>
      <c r="R84" s="21">
        <v>283.16846592000002</v>
      </c>
    </row>
    <row r="85" spans="7:28" x14ac:dyDescent="0.45">
      <c r="G85">
        <v>16</v>
      </c>
      <c r="H85" s="27" t="s">
        <v>13</v>
      </c>
      <c r="M85" s="20">
        <v>4.329004329004329E-3</v>
      </c>
      <c r="N85" s="20">
        <v>1.7316017316017316E-2</v>
      </c>
      <c r="O85" s="20">
        <v>3.4632034632034632E-2</v>
      </c>
      <c r="P85" s="20">
        <v>0.55411255411255411</v>
      </c>
      <c r="Q85" s="20">
        <v>1.6387064E-2</v>
      </c>
      <c r="R85" s="21">
        <v>0.16387064000000001</v>
      </c>
    </row>
    <row r="86" spans="7:28" x14ac:dyDescent="0.45">
      <c r="G86">
        <v>17</v>
      </c>
      <c r="H86" s="27" t="s">
        <v>11</v>
      </c>
      <c r="M86" s="20">
        <v>0.26417205235814845</v>
      </c>
      <c r="N86" s="20">
        <v>1.0566882094325938</v>
      </c>
      <c r="O86" s="20">
        <v>2.1133764188651876</v>
      </c>
      <c r="P86" s="20">
        <v>33.814022701843001</v>
      </c>
      <c r="Q86" s="20">
        <v>1</v>
      </c>
      <c r="R86" s="21">
        <v>10</v>
      </c>
    </row>
    <row r="87" spans="7:28" x14ac:dyDescent="0.45">
      <c r="G87">
        <v>18</v>
      </c>
      <c r="H87" s="27" t="s">
        <v>15</v>
      </c>
      <c r="M87" s="20">
        <v>2.6417205235814843E-4</v>
      </c>
      <c r="N87" s="20">
        <v>1.0566882094325937E-3</v>
      </c>
      <c r="O87" s="20">
        <v>2.1133764188651875E-3</v>
      </c>
      <c r="P87" s="20">
        <v>3.3814022701843E-2</v>
      </c>
      <c r="Q87" s="20">
        <v>1E-3</v>
      </c>
      <c r="R87" s="21">
        <v>0.01</v>
      </c>
    </row>
    <row r="88" spans="7:28" x14ac:dyDescent="0.45">
      <c r="G88">
        <v>19</v>
      </c>
      <c r="H88" s="27" t="s">
        <v>28</v>
      </c>
      <c r="M88" s="20">
        <v>264.17205235814845</v>
      </c>
      <c r="N88" s="20">
        <v>1056.6882094325938</v>
      </c>
      <c r="O88" s="20">
        <v>2113.3764188651876</v>
      </c>
      <c r="P88" s="20">
        <v>33814.022701843001</v>
      </c>
      <c r="Q88" s="20">
        <v>1000</v>
      </c>
      <c r="R88" s="21">
        <v>10000</v>
      </c>
    </row>
    <row r="89" spans="7:28" ht="14.65" thickBot="1" x14ac:dyDescent="0.5">
      <c r="G89">
        <v>20</v>
      </c>
      <c r="H89" s="28" t="s">
        <v>16</v>
      </c>
      <c r="M89" s="22">
        <v>2.6417205235814843E-4</v>
      </c>
      <c r="N89" s="22">
        <v>1.0566882094325937E-3</v>
      </c>
      <c r="O89" s="22">
        <v>2.1133764188651875E-3</v>
      </c>
      <c r="P89" s="22">
        <v>3.3814022701843E-2</v>
      </c>
      <c r="Q89" s="22">
        <v>1E-3</v>
      </c>
      <c r="R89" s="21">
        <v>0.01</v>
      </c>
    </row>
    <row r="90" spans="7:28" x14ac:dyDescent="0.45">
      <c r="G90">
        <v>21</v>
      </c>
      <c r="H90" s="36" t="s">
        <v>20</v>
      </c>
      <c r="S90" s="29">
        <v>1</v>
      </c>
      <c r="T90" s="29">
        <v>9</v>
      </c>
      <c r="U90" s="29">
        <v>1296</v>
      </c>
      <c r="V90" s="29">
        <v>0.83612735999999988</v>
      </c>
      <c r="W90" s="29">
        <v>83.612735999999984</v>
      </c>
      <c r="X90" s="30">
        <v>8361.2735999999986</v>
      </c>
    </row>
    <row r="91" spans="7:28" x14ac:dyDescent="0.45">
      <c r="G91">
        <v>22</v>
      </c>
      <c r="H91" s="36" t="s">
        <v>19</v>
      </c>
      <c r="S91" s="29">
        <v>0.1111111111111111</v>
      </c>
      <c r="T91" s="29">
        <v>1</v>
      </c>
      <c r="U91" s="29">
        <v>144</v>
      </c>
      <c r="V91" s="29">
        <v>9.2903039999999992E-2</v>
      </c>
      <c r="W91" s="29">
        <v>9.290303999999999</v>
      </c>
      <c r="X91" s="30">
        <v>929.03039999999987</v>
      </c>
    </row>
    <row r="92" spans="7:28" x14ac:dyDescent="0.45">
      <c r="G92">
        <v>23</v>
      </c>
      <c r="H92" s="36" t="s">
        <v>21</v>
      </c>
      <c r="S92" s="29">
        <v>7.716049382716049E-4</v>
      </c>
      <c r="T92" s="29">
        <v>6.9444444444444441E-3</v>
      </c>
      <c r="U92" s="29">
        <v>1</v>
      </c>
      <c r="V92" s="29">
        <v>6.4515999999999998E-4</v>
      </c>
      <c r="W92" s="29">
        <v>6.4516000000000004E-2</v>
      </c>
      <c r="X92" s="30">
        <v>6.4516</v>
      </c>
    </row>
    <row r="93" spans="7:28" x14ac:dyDescent="0.45">
      <c r="G93">
        <v>24</v>
      </c>
      <c r="H93" s="36" t="s">
        <v>22</v>
      </c>
      <c r="S93" s="29">
        <v>1.1959900463010804</v>
      </c>
      <c r="T93" s="29">
        <v>10.763910416709724</v>
      </c>
      <c r="U93" s="29">
        <v>1550.0031000062002</v>
      </c>
      <c r="V93" s="29">
        <v>1</v>
      </c>
      <c r="W93" s="29">
        <v>100</v>
      </c>
      <c r="X93" s="30">
        <v>10000</v>
      </c>
    </row>
    <row r="94" spans="7:28" x14ac:dyDescent="0.45">
      <c r="G94">
        <v>25</v>
      </c>
      <c r="H94" s="36" t="s">
        <v>51</v>
      </c>
      <c r="S94" s="29">
        <v>1.1959900463010804E-2</v>
      </c>
      <c r="T94" s="29">
        <v>0.10763910416709724</v>
      </c>
      <c r="U94" s="29">
        <v>15.500031000062</v>
      </c>
      <c r="V94" s="29">
        <v>0.01</v>
      </c>
      <c r="W94" s="29">
        <v>1</v>
      </c>
      <c r="X94" s="30">
        <v>100</v>
      </c>
    </row>
    <row r="95" spans="7:28" ht="14.65" thickBot="1" x14ac:dyDescent="0.5">
      <c r="G95">
        <v>26</v>
      </c>
      <c r="H95" s="37" t="s">
        <v>23</v>
      </c>
      <c r="S95" s="31">
        <v>1.1959900463010804E-4</v>
      </c>
      <c r="T95" s="31">
        <v>1.0763910416709723E-3</v>
      </c>
      <c r="U95" s="31">
        <v>0.15500031000062001</v>
      </c>
      <c r="V95" s="31">
        <v>1E-4</v>
      </c>
      <c r="W95" s="31">
        <v>0.01</v>
      </c>
      <c r="X95" s="32">
        <v>1</v>
      </c>
    </row>
    <row r="96" spans="7:28" x14ac:dyDescent="0.45">
      <c r="G96">
        <v>27</v>
      </c>
      <c r="H96" s="43" t="s">
        <v>45</v>
      </c>
      <c r="Y96" s="39">
        <v>1</v>
      </c>
      <c r="Z96" s="39">
        <v>2</v>
      </c>
      <c r="AA96" s="39">
        <v>1.101221</v>
      </c>
      <c r="AB96" s="40">
        <v>11.01221</v>
      </c>
    </row>
    <row r="97" spans="7:38" x14ac:dyDescent="0.45">
      <c r="G97">
        <v>28</v>
      </c>
      <c r="H97" s="43" t="s">
        <v>46</v>
      </c>
      <c r="Y97" s="39">
        <v>0.5</v>
      </c>
      <c r="Z97" s="39">
        <v>1</v>
      </c>
      <c r="AA97" s="39">
        <v>0.5506105</v>
      </c>
      <c r="AB97" s="40">
        <v>5.5061049999999998</v>
      </c>
    </row>
    <row r="98" spans="7:38" x14ac:dyDescent="0.45">
      <c r="G98">
        <v>29</v>
      </c>
      <c r="H98" s="43" t="s">
        <v>47</v>
      </c>
      <c r="Y98" s="39">
        <v>0.90808293703080489</v>
      </c>
      <c r="Z98" s="39">
        <v>1.8161658740616098</v>
      </c>
      <c r="AA98" s="39">
        <v>1</v>
      </c>
      <c r="AB98" s="40">
        <v>10</v>
      </c>
    </row>
    <row r="99" spans="7:38" x14ac:dyDescent="0.45">
      <c r="G99">
        <v>30</v>
      </c>
      <c r="H99" s="43" t="s">
        <v>69</v>
      </c>
      <c r="Y99" s="39">
        <v>9.0808293703080489E-4</v>
      </c>
      <c r="Z99" s="39">
        <v>1.8161658740616098E-3</v>
      </c>
      <c r="AA99" s="39">
        <v>1E-3</v>
      </c>
      <c r="AB99" s="40">
        <v>0.01</v>
      </c>
    </row>
    <row r="100" spans="7:38" x14ac:dyDescent="0.45">
      <c r="G100">
        <v>31</v>
      </c>
      <c r="H100" s="43" t="s">
        <v>28</v>
      </c>
      <c r="Y100" s="39">
        <v>908.08293703080483</v>
      </c>
      <c r="Z100" s="39">
        <v>1816.1658740616097</v>
      </c>
      <c r="AA100" s="39">
        <v>1000</v>
      </c>
      <c r="AB100" s="40">
        <v>10000</v>
      </c>
    </row>
    <row r="101" spans="7:38" ht="14.65" thickBot="1" x14ac:dyDescent="0.5">
      <c r="G101">
        <v>32</v>
      </c>
      <c r="H101" s="44" t="s">
        <v>16</v>
      </c>
      <c r="Y101" s="41">
        <v>9.0808293703080489E-4</v>
      </c>
      <c r="Z101" s="41">
        <v>1.8161658740616098E-3</v>
      </c>
      <c r="AA101" s="41">
        <v>1E-3</v>
      </c>
      <c r="AB101" s="42">
        <v>0.01</v>
      </c>
    </row>
    <row r="102" spans="7:38" x14ac:dyDescent="0.45">
      <c r="G102">
        <v>33</v>
      </c>
      <c r="H102" s="61" t="s">
        <v>53</v>
      </c>
      <c r="AC102" s="62">
        <v>1</v>
      </c>
      <c r="AD102" s="62">
        <v>3</v>
      </c>
      <c r="AE102" s="62">
        <v>36</v>
      </c>
      <c r="AF102" s="62">
        <f>AF103*3</f>
        <v>0.91439999999999988</v>
      </c>
      <c r="AG102" s="62">
        <f t="shared" ref="AG102" si="23">AG103*3</f>
        <v>9.1440000000000001</v>
      </c>
      <c r="AH102" s="62">
        <f t="shared" ref="AH102" si="24">AH103*3</f>
        <v>91.44</v>
      </c>
      <c r="AI102" s="63">
        <f>AI103*3</f>
        <v>914.39999999999986</v>
      </c>
    </row>
    <row r="103" spans="7:38" x14ac:dyDescent="0.45">
      <c r="G103">
        <v>34</v>
      </c>
      <c r="H103" s="64" t="s">
        <v>54</v>
      </c>
      <c r="AC103" s="65">
        <f>1/3</f>
        <v>0.33333333333333331</v>
      </c>
      <c r="AD103" s="65">
        <v>1</v>
      </c>
      <c r="AE103" s="65">
        <v>12</v>
      </c>
      <c r="AF103" s="65">
        <f t="shared" ref="AF103" si="25">AF104*12</f>
        <v>0.30479999999999996</v>
      </c>
      <c r="AG103" s="65">
        <f t="shared" ref="AG103" si="26">AG104*12</f>
        <v>3.048</v>
      </c>
      <c r="AH103" s="65">
        <f>AH104*12</f>
        <v>30.48</v>
      </c>
      <c r="AI103" s="66">
        <f>AI104*12</f>
        <v>304.79999999999995</v>
      </c>
    </row>
    <row r="104" spans="7:38" x14ac:dyDescent="0.45">
      <c r="G104">
        <v>35</v>
      </c>
      <c r="H104" s="61" t="s">
        <v>55</v>
      </c>
      <c r="AC104" s="62">
        <f>1/36</f>
        <v>2.7777777777777776E-2</v>
      </c>
      <c r="AD104" s="62">
        <f>1/12</f>
        <v>8.3333333333333329E-2</v>
      </c>
      <c r="AE104" s="62">
        <v>1</v>
      </c>
      <c r="AF104" s="62">
        <v>2.5399999999999999E-2</v>
      </c>
      <c r="AG104" s="62">
        <v>0.254</v>
      </c>
      <c r="AH104" s="62">
        <v>2.54</v>
      </c>
      <c r="AI104" s="63">
        <v>25.4</v>
      </c>
    </row>
    <row r="105" spans="7:38" x14ac:dyDescent="0.45">
      <c r="G105">
        <v>36</v>
      </c>
      <c r="H105" s="61" t="s">
        <v>56</v>
      </c>
      <c r="AC105" s="62">
        <f>AD105/3</f>
        <v>1.0936132983377078</v>
      </c>
      <c r="AD105" s="62">
        <f>AE105/12</f>
        <v>3.2808398950131235</v>
      </c>
      <c r="AE105" s="62">
        <f>1/AF104</f>
        <v>39.370078740157481</v>
      </c>
      <c r="AF105" s="62">
        <v>1</v>
      </c>
      <c r="AG105" s="62">
        <v>10</v>
      </c>
      <c r="AH105" s="62">
        <v>100</v>
      </c>
      <c r="AI105" s="63">
        <v>100</v>
      </c>
    </row>
    <row r="106" spans="7:38" x14ac:dyDescent="0.45">
      <c r="G106">
        <v>37</v>
      </c>
      <c r="H106" s="61" t="s">
        <v>57</v>
      </c>
      <c r="AC106" s="62">
        <f t="shared" ref="AC106:AC108" si="27">AD106/3</f>
        <v>0.10936132983377078</v>
      </c>
      <c r="AD106" s="62">
        <f t="shared" ref="AD106:AD108" si="28">AE106/12</f>
        <v>0.32808398950131235</v>
      </c>
      <c r="AE106" s="62">
        <f>1/AG104</f>
        <v>3.9370078740157481</v>
      </c>
      <c r="AF106" s="62">
        <v>0.1</v>
      </c>
      <c r="AG106" s="62">
        <v>1</v>
      </c>
      <c r="AH106" s="62">
        <v>10</v>
      </c>
      <c r="AI106" s="63">
        <v>100</v>
      </c>
    </row>
    <row r="107" spans="7:38" x14ac:dyDescent="0.45">
      <c r="G107">
        <v>38</v>
      </c>
      <c r="H107" s="61" t="s">
        <v>58</v>
      </c>
      <c r="AC107" s="62">
        <f t="shared" si="27"/>
        <v>1.0936132983377077E-2</v>
      </c>
      <c r="AD107" s="62">
        <f t="shared" si="28"/>
        <v>3.2808398950131233E-2</v>
      </c>
      <c r="AE107" s="62">
        <f>1/AH104</f>
        <v>0.39370078740157477</v>
      </c>
      <c r="AF107" s="62">
        <v>0.01</v>
      </c>
      <c r="AG107" s="62">
        <v>0.1</v>
      </c>
      <c r="AH107" s="62">
        <v>1</v>
      </c>
      <c r="AI107" s="63">
        <v>10</v>
      </c>
    </row>
    <row r="108" spans="7:38" ht="14.65" thickBot="1" x14ac:dyDescent="0.5">
      <c r="G108">
        <v>39</v>
      </c>
      <c r="H108" s="67" t="s">
        <v>59</v>
      </c>
      <c r="AC108" s="68">
        <f t="shared" si="27"/>
        <v>1.0936132983377078E-3</v>
      </c>
      <c r="AD108" s="68">
        <f t="shared" si="28"/>
        <v>3.2808398950131233E-3</v>
      </c>
      <c r="AE108" s="68">
        <f>1/AI104</f>
        <v>3.937007874015748E-2</v>
      </c>
      <c r="AF108" s="68">
        <v>1E-3</v>
      </c>
      <c r="AG108" s="68">
        <v>0.01</v>
      </c>
      <c r="AH108" s="68">
        <v>0.1</v>
      </c>
      <c r="AI108" s="69">
        <v>1</v>
      </c>
    </row>
    <row r="109" spans="7:38" x14ac:dyDescent="0.45">
      <c r="G109">
        <v>40</v>
      </c>
      <c r="H109" s="82" t="s">
        <v>40</v>
      </c>
      <c r="AJ109">
        <v>1</v>
      </c>
      <c r="AK109">
        <v>12</v>
      </c>
    </row>
    <row r="110" spans="7:38" ht="14.65" thickBot="1" x14ac:dyDescent="0.5">
      <c r="G110">
        <v>41</v>
      </c>
      <c r="H110" s="86" t="s">
        <v>61</v>
      </c>
      <c r="AJ110">
        <v>8.3333333333333329E-2</v>
      </c>
      <c r="AK110">
        <v>1</v>
      </c>
    </row>
    <row r="111" spans="7:38" x14ac:dyDescent="0.45">
      <c r="G111">
        <v>42</v>
      </c>
      <c r="H111" s="82" t="s">
        <v>41</v>
      </c>
      <c r="AL111" t="str">
        <f>IF('Data Entry'!F5=F50,'Data Entry'!H5,"Not Count")</f>
        <v>Not Count</v>
      </c>
    </row>
    <row r="112" spans="7:38" x14ac:dyDescent="0.45">
      <c r="G112">
        <v>43</v>
      </c>
      <c r="H112">
        <v>1</v>
      </c>
      <c r="I112">
        <v>2</v>
      </c>
      <c r="J112">
        <v>3</v>
      </c>
      <c r="K112">
        <v>4</v>
      </c>
      <c r="L112">
        <v>5</v>
      </c>
      <c r="M112">
        <v>6</v>
      </c>
      <c r="N112">
        <v>7</v>
      </c>
      <c r="O112">
        <v>8</v>
      </c>
      <c r="P112">
        <v>9</v>
      </c>
      <c r="Q112">
        <v>10</v>
      </c>
      <c r="R112">
        <v>11</v>
      </c>
      <c r="S112">
        <v>12</v>
      </c>
      <c r="T112">
        <v>13</v>
      </c>
      <c r="U112">
        <v>14</v>
      </c>
      <c r="V112">
        <v>15</v>
      </c>
      <c r="W112">
        <v>16</v>
      </c>
      <c r="X112">
        <v>17</v>
      </c>
      <c r="Y112">
        <v>18</v>
      </c>
      <c r="Z112">
        <v>19</v>
      </c>
      <c r="AA112">
        <v>20</v>
      </c>
      <c r="AB112">
        <v>21</v>
      </c>
      <c r="AC112">
        <v>22</v>
      </c>
      <c r="AD112">
        <v>23</v>
      </c>
      <c r="AE112">
        <v>24</v>
      </c>
      <c r="AF112">
        <v>25</v>
      </c>
      <c r="AG112">
        <v>26</v>
      </c>
      <c r="AH112">
        <v>27</v>
      </c>
      <c r="AI112">
        <v>28</v>
      </c>
      <c r="AJ112">
        <v>29</v>
      </c>
      <c r="AK112">
        <v>30</v>
      </c>
      <c r="AL112">
        <v>31</v>
      </c>
    </row>
  </sheetData>
  <sheetProtection algorithmName="SHA-512" hashValue="TngCZeIYa99C96znwUko1Km+kmTN1qCzCbLTtybga7nISpbvOSPLhz310cJglJnHkuxhV7LdpWcqDObN55febg==" saltValue="YsaHdOTMW9O5Z3NR8LWc7Q=="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2AE98D28E3164BA2275708AF5A8380" ma:contentTypeVersion="15" ma:contentTypeDescription="Create a new document." ma:contentTypeScope="" ma:versionID="cdf2972c53080dc990d0c27cf4b475f2">
  <xsd:schema xmlns:xsd="http://www.w3.org/2001/XMLSchema" xmlns:xs="http://www.w3.org/2001/XMLSchema" xmlns:p="http://schemas.microsoft.com/office/2006/metadata/properties" xmlns:ns1="http://schemas.microsoft.com/sharepoint/v3" xmlns:ns3="8b6f285c-5086-4527-b724-8654b45c902d" xmlns:ns4="563bd00a-d68c-4d78-9355-0a150134657e" targetNamespace="http://schemas.microsoft.com/office/2006/metadata/properties" ma:root="true" ma:fieldsID="d2681476a5046af37e3b66617ad2bb7b" ns1:_="" ns3:_="" ns4:_="">
    <xsd:import namespace="http://schemas.microsoft.com/sharepoint/v3"/>
    <xsd:import namespace="8b6f285c-5086-4527-b724-8654b45c902d"/>
    <xsd:import namespace="563bd00a-d68c-4d78-9355-0a150134657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1:_ip_UnifiedCompliancePolicyProperties" minOccurs="0"/>
                <xsd:element ref="ns1:_ip_UnifiedCompliancePolicyUIAc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f285c-5086-4527-b724-8654b45c90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3bd00a-d68c-4d78-9355-0a150134657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0D5C31-3CD1-41D2-987C-ADC06237EA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b6f285c-5086-4527-b724-8654b45c902d"/>
    <ds:schemaRef ds:uri="563bd00a-d68c-4d78-9355-0a150134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720138-4079-44B9-AD4F-9F27FEEE2F88}">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D803CC19-84E7-403D-9212-D31D26B02C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Entry</vt:lpstr>
      <vt:lpstr>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Dolan, Scott</dc:creator>
  <cp:lastModifiedBy>Dolan, Scott</cp:lastModifiedBy>
  <dcterms:created xsi:type="dcterms:W3CDTF">2020-01-21T15:34:39Z</dcterms:created>
  <dcterms:modified xsi:type="dcterms:W3CDTF">2020-02-26T16:14:10Z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0x010100F12AE98D28E3164BA2275708AF5A8380</vt:lpwstr>
  </property>
</Properties>
</file>